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cuments and Settings\Рабочий стол\Для обновления веб-сайта от ДЭиБП\2025 год\Смета\2026 йил\"/>
    </mc:Choice>
  </mc:AlternateContent>
  <xr:revisionPtr revIDLastSave="0" documentId="13_ncr:1_{4A69F195-1C2F-48D5-A914-E33EB694D7E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отин" sheetId="2" r:id="rId1"/>
    <sheet name="кирил" sheetId="3" r:id="rId2"/>
    <sheet name="рус" sheetId="4" r:id="rId3"/>
  </sheets>
  <definedNames>
    <definedName name="_xlnm.Print_Titles" localSheetId="1">кирил!$5:$5</definedName>
    <definedName name="_xlnm.Print_Titles" localSheetId="0">лотин!$5:$5</definedName>
    <definedName name="_xlnm.Print_Titles" localSheetId="2">рус!$5:$5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2" l="1"/>
  <c r="E26" i="4" l="1"/>
  <c r="D26" i="4"/>
  <c r="E25" i="4"/>
  <c r="D25" i="4"/>
  <c r="E24" i="4"/>
  <c r="D24" i="4"/>
  <c r="E23" i="4"/>
  <c r="D23" i="4"/>
  <c r="E22" i="4"/>
  <c r="D22" i="4"/>
  <c r="E21" i="4"/>
  <c r="D21" i="4"/>
  <c r="E20" i="4"/>
  <c r="D20" i="4"/>
  <c r="E19" i="4"/>
  <c r="D19" i="4"/>
  <c r="E18" i="4"/>
  <c r="D18" i="4"/>
  <c r="E17" i="4"/>
  <c r="D17" i="4"/>
  <c r="E16" i="4"/>
  <c r="D16" i="4"/>
  <c r="E15" i="4"/>
  <c r="D15" i="4"/>
  <c r="E14" i="4"/>
  <c r="D14" i="4"/>
  <c r="E13" i="4"/>
  <c r="D13" i="4"/>
  <c r="E12" i="4"/>
  <c r="D12" i="4"/>
  <c r="E11" i="4"/>
  <c r="D11" i="4"/>
  <c r="D7" i="4"/>
  <c r="E7" i="4"/>
  <c r="D8" i="4"/>
  <c r="E8" i="4"/>
  <c r="E6" i="4"/>
  <c r="D6" i="4"/>
  <c r="E26" i="3"/>
  <c r="D26" i="3"/>
  <c r="E25" i="3"/>
  <c r="D25" i="3"/>
  <c r="E24" i="3"/>
  <c r="D24" i="3"/>
  <c r="E23" i="3"/>
  <c r="D23" i="3"/>
  <c r="E22" i="3"/>
  <c r="D22" i="3"/>
  <c r="E21" i="3"/>
  <c r="D21" i="3"/>
  <c r="E20" i="3"/>
  <c r="D20" i="3"/>
  <c r="E19" i="3"/>
  <c r="D19" i="3"/>
  <c r="E18" i="3"/>
  <c r="D18" i="3"/>
  <c r="E17" i="3"/>
  <c r="D17" i="3"/>
  <c r="E16" i="3"/>
  <c r="D16" i="3"/>
  <c r="E15" i="3"/>
  <c r="D15" i="3"/>
  <c r="E14" i="3"/>
  <c r="D14" i="3"/>
  <c r="E13" i="3"/>
  <c r="D13" i="3"/>
  <c r="E12" i="3"/>
  <c r="D12" i="3"/>
  <c r="E11" i="3"/>
  <c r="D11" i="3"/>
  <c r="D7" i="3"/>
  <c r="E7" i="3"/>
  <c r="D8" i="3"/>
  <c r="E8" i="3"/>
  <c r="E6" i="3"/>
  <c r="D6" i="3"/>
  <c r="D27" i="4" l="1"/>
  <c r="F26" i="4"/>
  <c r="F25" i="4"/>
  <c r="F24" i="4"/>
  <c r="F23" i="4"/>
  <c r="F22" i="4"/>
  <c r="F21" i="4"/>
  <c r="F20" i="4"/>
  <c r="F19" i="4"/>
  <c r="F18" i="4"/>
  <c r="F16" i="4"/>
  <c r="F15" i="4"/>
  <c r="F14" i="4"/>
  <c r="F13" i="4"/>
  <c r="F12" i="4"/>
  <c r="F11" i="4"/>
  <c r="E9" i="4"/>
  <c r="E27" i="4" s="1"/>
  <c r="D9" i="4"/>
  <c r="F8" i="4"/>
  <c r="A8" i="4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F7" i="4"/>
  <c r="A7" i="4"/>
  <c r="F6" i="4"/>
  <c r="F26" i="3"/>
  <c r="F25" i="3"/>
  <c r="F24" i="3"/>
  <c r="F23" i="3"/>
  <c r="F22" i="3"/>
  <c r="F21" i="3"/>
  <c r="F20" i="3"/>
  <c r="F19" i="3"/>
  <c r="F18" i="3"/>
  <c r="F16" i="3"/>
  <c r="F15" i="3"/>
  <c r="F14" i="3"/>
  <c r="F13" i="3"/>
  <c r="F12" i="3"/>
  <c r="F11" i="3"/>
  <c r="E9" i="3"/>
  <c r="E27" i="3" s="1"/>
  <c r="D9" i="3"/>
  <c r="D27" i="3" s="1"/>
  <c r="F8" i="3"/>
  <c r="F7" i="3"/>
  <c r="A7" i="3"/>
  <c r="A8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F6" i="3"/>
  <c r="F27" i="3" l="1"/>
  <c r="F9" i="4"/>
  <c r="F27" i="4"/>
  <c r="F9" i="3"/>
  <c r="A11" i="2"/>
  <c r="E9" i="2"/>
  <c r="E27" i="2" s="1"/>
  <c r="D9" i="2"/>
  <c r="F26" i="2"/>
  <c r="F25" i="2"/>
  <c r="F24" i="2"/>
  <c r="F23" i="2"/>
  <c r="F22" i="2"/>
  <c r="F21" i="2"/>
  <c r="F20" i="2"/>
  <c r="F19" i="2"/>
  <c r="F18" i="2"/>
  <c r="F16" i="2"/>
  <c r="F15" i="2"/>
  <c r="F14" i="2"/>
  <c r="F13" i="2"/>
  <c r="F12" i="2"/>
  <c r="F11" i="2"/>
  <c r="F8" i="2"/>
  <c r="F7" i="2"/>
  <c r="A7" i="2"/>
  <c r="A8" i="2" s="1"/>
  <c r="A12" i="2" s="1"/>
  <c r="A13" i="2" s="1"/>
  <c r="A14" i="2" s="1"/>
  <c r="F6" i="2"/>
  <c r="D27" i="2" l="1"/>
  <c r="A15" i="2"/>
  <c r="F27" i="2"/>
  <c r="F9" i="2"/>
  <c r="A16" i="2" l="1"/>
  <c r="A17" i="2" s="1"/>
  <c r="A18" i="2" s="1"/>
  <c r="A19" i="2" s="1"/>
  <c r="A20" i="2" s="1"/>
  <c r="A21" i="2" l="1"/>
  <c r="A22" i="2" s="1"/>
  <c r="A23" i="2" s="1"/>
  <c r="A24" i="2" s="1"/>
  <c r="A25" i="2" s="1"/>
  <c r="A26" i="2" s="1"/>
</calcChain>
</file>

<file path=xl/sharedStrings.xml><?xml version="1.0" encoding="utf-8"?>
<sst xmlns="http://schemas.openxmlformats.org/spreadsheetml/2006/main" count="99" uniqueCount="95">
  <si>
    <t>№</t>
  </si>
  <si>
    <t>Xarajat turlari</t>
  </si>
  <si>
    <t>Ish haqi va unga tenglashtirilgan toʻlovlar</t>
  </si>
  <si>
    <t>Yagona ijtimoiy toʻlov</t>
  </si>
  <si>
    <t>Ijtimoiy ehtiyojlarga boshqa ajratmalar/badallar</t>
  </si>
  <si>
    <t>Boshqa xarajatlar</t>
  </si>
  <si>
    <t>shu jumladan:</t>
  </si>
  <si>
    <t>Respublika ichidagi xizmat safari xarajatlari</t>
  </si>
  <si>
    <t>Chet davlatlarga xizmat safari xarajatlari</t>
  </si>
  <si>
    <t>Sovuq suv va kanalizatsiya</t>
  </si>
  <si>
    <t>Chiqindilarni tozalash, olib chiqib ketish bilan bogʻliq xizmatlar hamda energetik va boshqa resurslar (benzin va boshqa YOMMlardan tashqari)ni sotib olish</t>
  </si>
  <si>
    <t>Tovar-moddiy zaxiralar (qogʻozdan tashqari)</t>
  </si>
  <si>
    <t>Qogʻoz xarid qilish uchun xarajatlar</t>
  </si>
  <si>
    <t>Yonilgʻi va YOMM</t>
  </si>
  <si>
    <t>Obyektlarni qoʻriqlash xizmatlari</t>
  </si>
  <si>
    <t>Tovar va xizmatlar sotib olish boʻyicha boshqa xarajatlar</t>
  </si>
  <si>
    <t xml:space="preserve">Elektron davlat xaridlarida ishtirok etish uchun zakalat toʻlovi xarajatlari </t>
  </si>
  <si>
    <t>Jami xarajatlar</t>
  </si>
  <si>
    <t xml:space="preserve">MAʼLUMOTLAR </t>
  </si>
  <si>
    <t>10-ilova</t>
  </si>
  <si>
    <t>Xarajat
kodlari</t>
  </si>
  <si>
    <t>Smeta boʻyicha qoldiq</t>
  </si>
  <si>
    <t>(mln soʻm)</t>
  </si>
  <si>
    <t>Litsenzion dasturiy taʼminotlar, maʼlumotlar xavsizligini taʼminlash, elektron pochta xizmatlari, avtomatlashtirilgan monitoring tizimi va boshqalar</t>
  </si>
  <si>
    <t>Energiya xarajatlari (elektroenergiya, tabiiy gaz, issiqlik energiyasi, issiq suv)</t>
  </si>
  <si>
    <t>Transport vositalari xarajatlari</t>
  </si>
  <si>
    <t>Axborot, telefon, pochta va kommunikatsiya xizmatlari</t>
  </si>
  <si>
    <t>Kompyuter jihozlari, hisoblash va audio-video texnika сотиб олиш</t>
  </si>
  <si>
    <t>10-илова</t>
  </si>
  <si>
    <t xml:space="preserve">МАЪЛУМОТЛАР </t>
  </si>
  <si>
    <t>(млн сўм)</t>
  </si>
  <si>
    <t>Харажат турлари</t>
  </si>
  <si>
    <t>Харажат
кодлари</t>
  </si>
  <si>
    <t>Смета бўйича қолдиқ</t>
  </si>
  <si>
    <t>Иш ҳақи ва унга тенглаштирилган тўловлар</t>
  </si>
  <si>
    <t>Ягона ижтимоий тўлов</t>
  </si>
  <si>
    <t>Ижтимоий эҳтиёжларга бошқа ажратмалар/бадаллар</t>
  </si>
  <si>
    <t>Бошқа харажатлар</t>
  </si>
  <si>
    <t>шу жумладан:</t>
  </si>
  <si>
    <t>Республика ичидаги хизмат сафари харажатлари</t>
  </si>
  <si>
    <t>Чет давлатларга хизмат сафари харажатлари</t>
  </si>
  <si>
    <t>Энергия харажатлари (электроэнергия, табиий газ, иссиқлик энергияси, иссиқ сув)</t>
  </si>
  <si>
    <t>Совуқ сув ва канализация</t>
  </si>
  <si>
    <t>Чиқиндиларни тозалаш, олиб чиқиб кетиш билан боғлиқ хизматлар ҳамда энергетик ва бошқа ресурслар (бензин ва бошқа ЁММлардан ташқари)ни сотиб олиш</t>
  </si>
  <si>
    <t>Транспорт воситалари харажатлари</t>
  </si>
  <si>
    <t>Компьютер жиҳозлари, ҳисоблаш ва аудио-видео техника сотиб олиш</t>
  </si>
  <si>
    <t>Товар-моддий захиралар (қоғоздан ташқари)</t>
  </si>
  <si>
    <t>Қоғоз харид қилиш учун харажатлар</t>
  </si>
  <si>
    <t>Ёнилғи ва ЁММ</t>
  </si>
  <si>
    <t>Ахборот, телефон, почта ва коммуникация хизматлари</t>
  </si>
  <si>
    <t>Объектларни қўриқлаш хизматлари</t>
  </si>
  <si>
    <t>Товар ва хизматлар сотиб олиш бўйича бошқа харажатлар</t>
  </si>
  <si>
    <t>Лицензион дастурий таъминотлар, маълумотлар хавсизлигини таъминлаш, электрон почта хизматлари, автоматлаштирилган мониторинг тизими ва бошқалар</t>
  </si>
  <si>
    <t xml:space="preserve">Электрон давлат харидларида иштирок этиш учун закалат тўлови харажатлари </t>
  </si>
  <si>
    <t>Жами харажатлар</t>
  </si>
  <si>
    <t>10-приложение</t>
  </si>
  <si>
    <t>ИНФОРМАЦИЯ</t>
  </si>
  <si>
    <t>(млн сум)</t>
  </si>
  <si>
    <t>Структура затрат</t>
  </si>
  <si>
    <t>Оплата труда и приравненные к ней выплаты</t>
  </si>
  <si>
    <t>Единый социальный налог</t>
  </si>
  <si>
    <t>Другие соцальные выплаты/ статьи</t>
  </si>
  <si>
    <t>в том числе:</t>
  </si>
  <si>
    <t>Затраты на служебные командировки внутри республики</t>
  </si>
  <si>
    <t>Затраты на служебные командировки за пределами республики</t>
  </si>
  <si>
    <t>Энергозатраты (электроэнергия, природный газ, тепловая энергия, горячая вода)</t>
  </si>
  <si>
    <t>Холодная вода и канализация</t>
  </si>
  <si>
    <t>Услуги по вывозу отходов, а также затраты по приобретению ресурсов (бензин и другие горюче-смазочные материалы)</t>
  </si>
  <si>
    <t>Транспортные расходы</t>
  </si>
  <si>
    <t>Приобретение компьютерных принадлежностей, вычислительной и аудио-видео техники</t>
  </si>
  <si>
    <t>Товарно-материальные запасы (кроме бумагиi)</t>
  </si>
  <si>
    <t>Затраты на приобретение бумаги</t>
  </si>
  <si>
    <t>Топливо и горюче-смазочные материалы</t>
  </si>
  <si>
    <t>Информационные, телефонные, почтовые и коммуникационные услуги</t>
  </si>
  <si>
    <t>Услуги по охране объекта</t>
  </si>
  <si>
    <t>Прочие расходы на приобретение товаров и услуг</t>
  </si>
  <si>
    <t>Лицензионное программное обеспечение, безопасности данных, электронной почте, автоматизированной системы мониторинга и другие</t>
  </si>
  <si>
    <t>Авансовые платежи за участие в электронных государственных закупках</t>
  </si>
  <si>
    <t>Прочие расходы</t>
  </si>
  <si>
    <t>Всего расходы:</t>
  </si>
  <si>
    <t>Коды затрат</t>
  </si>
  <si>
    <t>Тасдиқланган
смета</t>
  </si>
  <si>
    <t>Амалдаги харажатлар</t>
  </si>
  <si>
    <t>Tasdiqlangan
smeta</t>
  </si>
  <si>
    <t>Amaldagi xarajatlar</t>
  </si>
  <si>
    <t>Утвержденная смета</t>
  </si>
  <si>
    <t>Фактические 
затраты</t>
  </si>
  <si>
    <t>Остаток по
смете</t>
  </si>
  <si>
    <r>
      <t xml:space="preserve">об исполнении сметы затрат АО "Узкимёсаноат", в том числе затрат на строительство объектов, реконструкцию и капитальный ремонт, приобретение автотранспортных средств и затрат на их содержание по итогам </t>
    </r>
    <r>
      <rPr>
        <b/>
        <sz val="12"/>
        <color rgb="FFC00000"/>
        <rFont val="Times New Roman"/>
        <family val="1"/>
        <charset val="204"/>
      </rPr>
      <t>1-квартала 2026 года</t>
    </r>
  </si>
  <si>
    <r>
      <t xml:space="preserve">"Oʻzkimyosanoat" AJ tasdiqlangan yillik xarajatlar smetasining ijrosi, shu jumladan obyektlarni qurish, rekonstruksiya qilish
 va kapital taʼmirlash ishlari, avtomototransport vositalarini sotib olish va saqlash xarajatlari toʻgʻrisidagi 
</t>
    </r>
    <r>
      <rPr>
        <b/>
        <sz val="12"/>
        <color rgb="FFC00000"/>
        <rFont val="Times New Roman"/>
        <family val="1"/>
        <charset val="204"/>
      </rPr>
      <t>2026-yil 1-choragi</t>
    </r>
    <r>
      <rPr>
        <b/>
        <sz val="12"/>
        <color theme="1"/>
        <rFont val="Times New Roman"/>
        <family val="1"/>
        <charset val="204"/>
      </rPr>
      <t xml:space="preserve"> boʻyicha</t>
    </r>
  </si>
  <si>
    <r>
      <t xml:space="preserve">"Ўзкимёсаноат" АЖ тасдиқланган йиллик харажатлар сметасининг ижроси, шу жумладан объектларни қуриш, реконструкция қилиш
 ва капитал таъмирлаш ишлари, автомототранспорт воситаларини сотиб олиш ва сақлаш харажатлари тўғрисидаги 
</t>
    </r>
    <r>
      <rPr>
        <b/>
        <sz val="12"/>
        <color rgb="FFC00000"/>
        <rFont val="Times New Roman"/>
        <family val="1"/>
        <charset val="204"/>
      </rPr>
      <t>2026 йил 1-чораги</t>
    </r>
    <r>
      <rPr>
        <b/>
        <sz val="12"/>
        <color theme="1"/>
        <rFont val="Times New Roman"/>
        <family val="1"/>
        <charset val="204"/>
      </rPr>
      <t xml:space="preserve"> бўйича</t>
    </r>
  </si>
  <si>
    <t>Прочие затраты</t>
  </si>
  <si>
    <t>Изоҳ: Бизнес-режага нисбатан бошқа харажатларнинг ошиб кетишининг асосий сабаблари қуйидагилардир:
1) Maxam Corp компанияси билан арбитраж  доирасида White &amp; Case компанияси томонидан юридик хизматлар кўрсатиш харажатларини ошганлиги;
2) таркибий корхона тугатилиши муносабати билан ҳисобдан чиқариш харажатларининг юзага келиши.</t>
  </si>
  <si>
    <t>Примечание: основными причинами превышения прочих расходов против бизнес плана являются:
1) увеличение расходов за оказание юридических услуг со стороны компании White &amp; Case в рамках арбитражного разбирательства с компанией Maxam Corp;
2) списание расходов в связи с ликвидацией структурного подразделения.</t>
  </si>
  <si>
    <t>Izoh: Biznes-rejaga nisbatan boshqa xarajatlarning oshib ketishining asosiy sabablari quyidagilardir:
1) Maxam Corp kompaniyasi bilan arbitraj  doirasida White &amp; Case kompaniyasi tomonidan yuridik xizmatlar koʻrsatish xarajatlarini oshganligi;
2) tarkibiy korxona tugatilishi munosabati bilan hisobdan chiqarish xarajatlarining yuzaga kelishi.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</si>
</sst>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164" fontId="2" fillId="0" borderId="0" xfId="0" applyNumberFormat="1" applyFont="1"/>
    <xf numFmtId="4" fontId="4" fillId="0" borderId="1" xfId="0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25F25-5CC3-4305-8D38-ADAACED91052}">
  <sheetPr>
    <pageSetUpPr fitToPage="1"/>
  </sheetPr>
  <dimension ref="A1:G30"/>
  <sheetViews>
    <sheetView tabSelected="1" zoomScale="130" zoomScaleNormal="130" workbookViewId="0">
      <selection activeCell="B31" sqref="B31"/>
    </sheetView>
  </sheetViews>
  <sheetFormatPr defaultRowHeight="15.75" x14ac:dyDescent="0.25"/>
  <cols>
    <col min="1" max="1" width="6.140625" style="2" customWidth="1"/>
    <col min="2" max="2" width="82.85546875" style="1" customWidth="1"/>
    <col min="3" max="3" width="12.140625" style="1" customWidth="1"/>
    <col min="4" max="6" width="16.28515625" style="1" customWidth="1"/>
    <col min="7" max="7" width="9.140625" style="1"/>
    <col min="8" max="8" width="12.140625" style="1" customWidth="1"/>
    <col min="9" max="16384" width="9.140625" style="1"/>
  </cols>
  <sheetData>
    <row r="1" spans="1:6" x14ac:dyDescent="0.25">
      <c r="E1" s="15" t="s">
        <v>19</v>
      </c>
      <c r="F1" s="15"/>
    </row>
    <row r="2" spans="1:6" ht="48.75" customHeight="1" x14ac:dyDescent="0.25">
      <c r="A2" s="16" t="s">
        <v>89</v>
      </c>
      <c r="B2" s="16"/>
      <c r="C2" s="16"/>
      <c r="D2" s="16"/>
      <c r="E2" s="16"/>
      <c r="F2" s="16"/>
    </row>
    <row r="3" spans="1:6" x14ac:dyDescent="0.25">
      <c r="A3" s="17" t="s">
        <v>18</v>
      </c>
      <c r="B3" s="17"/>
      <c r="C3" s="17"/>
      <c r="D3" s="17"/>
      <c r="E3" s="17"/>
      <c r="F3" s="17"/>
    </row>
    <row r="4" spans="1:6" x14ac:dyDescent="0.25">
      <c r="F4" s="7" t="s">
        <v>22</v>
      </c>
    </row>
    <row r="5" spans="1:6" ht="31.5" customHeight="1" x14ac:dyDescent="0.25">
      <c r="A5" s="6" t="s">
        <v>0</v>
      </c>
      <c r="B5" s="6" t="s">
        <v>1</v>
      </c>
      <c r="C5" s="6" t="s">
        <v>20</v>
      </c>
      <c r="D5" s="6" t="s">
        <v>83</v>
      </c>
      <c r="E5" s="6" t="s">
        <v>84</v>
      </c>
      <c r="F5" s="6" t="s">
        <v>21</v>
      </c>
    </row>
    <row r="6" spans="1:6" x14ac:dyDescent="0.25">
      <c r="A6" s="6">
        <v>1</v>
      </c>
      <c r="B6" s="3" t="s">
        <v>2</v>
      </c>
      <c r="C6" s="9"/>
      <c r="D6" s="11">
        <v>8297.26</v>
      </c>
      <c r="E6" s="11">
        <v>7111.9340000000002</v>
      </c>
      <c r="F6" s="11">
        <f>D6-E6</f>
        <v>1185.326</v>
      </c>
    </row>
    <row r="7" spans="1:6" x14ac:dyDescent="0.25">
      <c r="A7" s="6">
        <f>A6+1</f>
        <v>2</v>
      </c>
      <c r="B7" s="4" t="s">
        <v>3</v>
      </c>
      <c r="C7" s="9"/>
      <c r="D7" s="11">
        <v>995.67</v>
      </c>
      <c r="E7" s="11">
        <v>853.43200000000002</v>
      </c>
      <c r="F7" s="11">
        <f t="shared" ref="F7:F26" si="0">D7-E7</f>
        <v>142.23799999999994</v>
      </c>
    </row>
    <row r="8" spans="1:6" x14ac:dyDescent="0.25">
      <c r="A8" s="6">
        <f t="shared" ref="A8:A26" si="1">A7+1</f>
        <v>3</v>
      </c>
      <c r="B8" s="3" t="s">
        <v>4</v>
      </c>
      <c r="C8" s="9"/>
      <c r="D8" s="11">
        <v>9425.25</v>
      </c>
      <c r="E8" s="11">
        <v>8708.5139999999992</v>
      </c>
      <c r="F8" s="11">
        <f t="shared" si="0"/>
        <v>716.73600000000079</v>
      </c>
    </row>
    <row r="9" spans="1:6" x14ac:dyDescent="0.25">
      <c r="A9" s="6"/>
      <c r="B9" s="5" t="s">
        <v>5</v>
      </c>
      <c r="C9" s="9"/>
      <c r="D9" s="10">
        <f>D11+D12+D13+D14+D15+D16+D17+D18+D19+D20+D21+D22+D23+D24+D25+D26</f>
        <v>33353.589999999997</v>
      </c>
      <c r="E9" s="10">
        <f>E11+E12+E13+E14+E15+E16+E17+E18+E19+E20+E21+E22+E23+E24+E25+E26</f>
        <v>59629.156999999999</v>
      </c>
      <c r="F9" s="10">
        <f>D9-E9</f>
        <v>-26275.567000000003</v>
      </c>
    </row>
    <row r="10" spans="1:6" x14ac:dyDescent="0.25">
      <c r="A10" s="6"/>
      <c r="B10" s="4" t="s">
        <v>6</v>
      </c>
      <c r="C10" s="18"/>
      <c r="D10" s="18"/>
      <c r="E10" s="18"/>
      <c r="F10" s="18"/>
    </row>
    <row r="11" spans="1:6" x14ac:dyDescent="0.25">
      <c r="A11" s="6">
        <f>A8+1</f>
        <v>4</v>
      </c>
      <c r="B11" s="3" t="s">
        <v>7</v>
      </c>
      <c r="C11" s="12"/>
      <c r="D11" s="11">
        <v>150</v>
      </c>
      <c r="E11" s="11">
        <v>54.805999999999997</v>
      </c>
      <c r="F11" s="11">
        <f t="shared" si="0"/>
        <v>95.194000000000003</v>
      </c>
    </row>
    <row r="12" spans="1:6" x14ac:dyDescent="0.25">
      <c r="A12" s="6">
        <f t="shared" si="1"/>
        <v>5</v>
      </c>
      <c r="B12" s="4" t="s">
        <v>8</v>
      </c>
      <c r="C12" s="12"/>
      <c r="D12" s="11">
        <v>668.4</v>
      </c>
      <c r="E12" s="11">
        <v>596.27200000000005</v>
      </c>
      <c r="F12" s="11">
        <f t="shared" si="0"/>
        <v>72.127999999999929</v>
      </c>
    </row>
    <row r="13" spans="1:6" x14ac:dyDescent="0.25">
      <c r="A13" s="6">
        <f t="shared" si="1"/>
        <v>6</v>
      </c>
      <c r="B13" s="4" t="s">
        <v>24</v>
      </c>
      <c r="C13" s="12"/>
      <c r="D13" s="11">
        <v>170.5</v>
      </c>
      <c r="E13" s="11">
        <v>150.12</v>
      </c>
      <c r="F13" s="11">
        <f t="shared" si="0"/>
        <v>20.379999999999995</v>
      </c>
    </row>
    <row r="14" spans="1:6" x14ac:dyDescent="0.25">
      <c r="A14" s="6">
        <f t="shared" si="1"/>
        <v>7</v>
      </c>
      <c r="B14" s="4" t="s">
        <v>9</v>
      </c>
      <c r="C14" s="12"/>
      <c r="D14" s="11">
        <v>3</v>
      </c>
      <c r="E14" s="11">
        <v>1.56</v>
      </c>
      <c r="F14" s="11">
        <f t="shared" si="0"/>
        <v>1.44</v>
      </c>
    </row>
    <row r="15" spans="1:6" ht="31.5" x14ac:dyDescent="0.25">
      <c r="A15" s="6">
        <f t="shared" si="1"/>
        <v>8</v>
      </c>
      <c r="B15" s="4" t="s">
        <v>10</v>
      </c>
      <c r="C15" s="12"/>
      <c r="D15" s="11">
        <v>6.7</v>
      </c>
      <c r="E15" s="11">
        <v>4.0590000000000002</v>
      </c>
      <c r="F15" s="11">
        <f t="shared" si="0"/>
        <v>2.641</v>
      </c>
    </row>
    <row r="16" spans="1:6" x14ac:dyDescent="0.25">
      <c r="A16" s="6">
        <f t="shared" si="1"/>
        <v>9</v>
      </c>
      <c r="B16" s="4" t="s">
        <v>25</v>
      </c>
      <c r="C16" s="12"/>
      <c r="D16" s="11">
        <v>33.69</v>
      </c>
      <c r="E16" s="11">
        <v>63.968000000000004</v>
      </c>
      <c r="F16" s="11">
        <f t="shared" si="0"/>
        <v>-30.278000000000006</v>
      </c>
    </row>
    <row r="17" spans="1:7" ht="17.25" customHeight="1" x14ac:dyDescent="0.25">
      <c r="A17" s="6">
        <f t="shared" si="1"/>
        <v>10</v>
      </c>
      <c r="B17" s="4" t="s">
        <v>27</v>
      </c>
      <c r="C17" s="12"/>
      <c r="D17" s="11">
        <v>313</v>
      </c>
      <c r="E17" s="11">
        <v>108.857</v>
      </c>
      <c r="F17" s="11">
        <f t="shared" si="0"/>
        <v>204.143</v>
      </c>
    </row>
    <row r="18" spans="1:7" x14ac:dyDescent="0.25">
      <c r="A18" s="6">
        <f t="shared" si="1"/>
        <v>11</v>
      </c>
      <c r="B18" s="4" t="s">
        <v>11</v>
      </c>
      <c r="C18" s="12"/>
      <c r="D18" s="11">
        <v>98.58</v>
      </c>
      <c r="E18" s="11">
        <v>35.972999999999999</v>
      </c>
      <c r="F18" s="11">
        <f t="shared" si="0"/>
        <v>62.606999999999999</v>
      </c>
    </row>
    <row r="19" spans="1:7" x14ac:dyDescent="0.25">
      <c r="A19" s="6">
        <f t="shared" si="1"/>
        <v>12</v>
      </c>
      <c r="B19" s="4" t="s">
        <v>12</v>
      </c>
      <c r="C19" s="12"/>
      <c r="D19" s="11">
        <v>9.6</v>
      </c>
      <c r="E19" s="11">
        <v>7.5750000000000002</v>
      </c>
      <c r="F19" s="11">
        <f t="shared" si="0"/>
        <v>2.0249999999999995</v>
      </c>
    </row>
    <row r="20" spans="1:7" x14ac:dyDescent="0.25">
      <c r="A20" s="6">
        <f t="shared" si="1"/>
        <v>13</v>
      </c>
      <c r="B20" s="4" t="s">
        <v>13</v>
      </c>
      <c r="C20" s="12"/>
      <c r="D20" s="11">
        <v>110.85</v>
      </c>
      <c r="E20" s="11">
        <v>101.54900000000001</v>
      </c>
      <c r="F20" s="11">
        <f t="shared" si="0"/>
        <v>9.3009999999999877</v>
      </c>
    </row>
    <row r="21" spans="1:7" x14ac:dyDescent="0.25">
      <c r="A21" s="6">
        <f t="shared" si="1"/>
        <v>14</v>
      </c>
      <c r="B21" s="4" t="s">
        <v>26</v>
      </c>
      <c r="C21" s="12"/>
      <c r="D21" s="11">
        <v>355.8</v>
      </c>
      <c r="E21" s="11">
        <v>235.59</v>
      </c>
      <c r="F21" s="11">
        <f t="shared" si="0"/>
        <v>120.21000000000001</v>
      </c>
      <c r="G21" s="14"/>
    </row>
    <row r="22" spans="1:7" x14ac:dyDescent="0.25">
      <c r="A22" s="6">
        <f t="shared" si="1"/>
        <v>15</v>
      </c>
      <c r="B22" s="4" t="s">
        <v>14</v>
      </c>
      <c r="C22" s="12"/>
      <c r="D22" s="11">
        <v>145</v>
      </c>
      <c r="E22" s="11">
        <v>119.82299999999999</v>
      </c>
      <c r="F22" s="11">
        <f t="shared" si="0"/>
        <v>25.177000000000007</v>
      </c>
    </row>
    <row r="23" spans="1:7" ht="22.5" customHeight="1" x14ac:dyDescent="0.25">
      <c r="A23" s="6">
        <f t="shared" si="1"/>
        <v>16</v>
      </c>
      <c r="B23" s="4" t="s">
        <v>15</v>
      </c>
      <c r="C23" s="12"/>
      <c r="D23" s="11">
        <v>1142.67</v>
      </c>
      <c r="E23" s="11">
        <v>76.531000000000006</v>
      </c>
      <c r="F23" s="11">
        <f t="shared" si="0"/>
        <v>1066.1390000000001</v>
      </c>
    </row>
    <row r="24" spans="1:7" ht="31.5" x14ac:dyDescent="0.25">
      <c r="A24" s="6">
        <f t="shared" si="1"/>
        <v>17</v>
      </c>
      <c r="B24" s="4" t="s">
        <v>23</v>
      </c>
      <c r="C24" s="12"/>
      <c r="D24" s="11">
        <v>1189.5</v>
      </c>
      <c r="E24" s="11">
        <v>71.138000000000005</v>
      </c>
      <c r="F24" s="11">
        <f t="shared" si="0"/>
        <v>1118.3620000000001</v>
      </c>
    </row>
    <row r="25" spans="1:7" x14ac:dyDescent="0.25">
      <c r="A25" s="6">
        <f t="shared" si="1"/>
        <v>18</v>
      </c>
      <c r="B25" s="4" t="s">
        <v>16</v>
      </c>
      <c r="C25" s="12"/>
      <c r="D25" s="11">
        <v>20</v>
      </c>
      <c r="E25" s="11">
        <v>1.968</v>
      </c>
      <c r="F25" s="11">
        <f t="shared" si="0"/>
        <v>18.032</v>
      </c>
    </row>
    <row r="26" spans="1:7" x14ac:dyDescent="0.25">
      <c r="A26" s="6">
        <f t="shared" si="1"/>
        <v>19</v>
      </c>
      <c r="B26" s="4" t="s">
        <v>5</v>
      </c>
      <c r="C26" s="12"/>
      <c r="D26" s="11">
        <v>28936.3</v>
      </c>
      <c r="E26" s="11">
        <v>57999.368000000002</v>
      </c>
      <c r="F26" s="11">
        <f t="shared" si="0"/>
        <v>-29063.068000000003</v>
      </c>
    </row>
    <row r="27" spans="1:7" x14ac:dyDescent="0.25">
      <c r="A27" s="6"/>
      <c r="B27" s="5" t="s">
        <v>17</v>
      </c>
      <c r="C27" s="12"/>
      <c r="D27" s="10">
        <f>D6+D7+D8+D9</f>
        <v>52071.77</v>
      </c>
      <c r="E27" s="10">
        <f>E6+E7+E8+E9</f>
        <v>76303.036999999997</v>
      </c>
      <c r="F27" s="10">
        <f>D27-E27</f>
        <v>-24231.267</v>
      </c>
    </row>
    <row r="28" spans="1:7" x14ac:dyDescent="0.25">
      <c r="D28" s="8"/>
      <c r="E28" s="8"/>
    </row>
    <row r="29" spans="1:7" ht="60.75" customHeight="1" x14ac:dyDescent="0.25">
      <c r="B29" s="20" t="s">
        <v>94</v>
      </c>
      <c r="C29" s="21"/>
      <c r="D29" s="21"/>
      <c r="E29" s="21"/>
      <c r="F29" s="21"/>
    </row>
    <row r="30" spans="1:7" x14ac:dyDescent="0.25">
      <c r="D30" s="8"/>
      <c r="E30" s="8"/>
    </row>
  </sheetData>
  <mergeCells count="5">
    <mergeCell ref="E1:F1"/>
    <mergeCell ref="A2:F2"/>
    <mergeCell ref="A3:F3"/>
    <mergeCell ref="C10:F10"/>
    <mergeCell ref="B29:F29"/>
  </mergeCells>
  <printOptions horizontalCentered="1"/>
  <pageMargins left="0.39370078740157483" right="0.39370078740157483" top="0.39370078740157483" bottom="0.39370078740157483" header="0.23622047244094491" footer="0.23622047244094491"/>
  <pageSetup paperSize="9" scale="8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16795-0C0F-4F26-8F92-BAD4D39181BD}">
  <sheetPr>
    <pageSetUpPr fitToPage="1"/>
  </sheetPr>
  <dimension ref="A1:H30"/>
  <sheetViews>
    <sheetView zoomScale="130" zoomScaleNormal="130" workbookViewId="0">
      <selection activeCell="B10" sqref="B10"/>
    </sheetView>
  </sheetViews>
  <sheetFormatPr defaultRowHeight="15.75" x14ac:dyDescent="0.25"/>
  <cols>
    <col min="1" max="1" width="6.140625" style="2" customWidth="1"/>
    <col min="2" max="2" width="82.85546875" style="1" customWidth="1"/>
    <col min="3" max="3" width="12.140625" style="1" customWidth="1"/>
    <col min="4" max="6" width="16.28515625" style="1" customWidth="1"/>
    <col min="7" max="16384" width="9.140625" style="1"/>
  </cols>
  <sheetData>
    <row r="1" spans="1:6" x14ac:dyDescent="0.25">
      <c r="E1" s="15" t="s">
        <v>28</v>
      </c>
      <c r="F1" s="15"/>
    </row>
    <row r="2" spans="1:6" ht="53.25" customHeight="1" x14ac:dyDescent="0.25">
      <c r="A2" s="16" t="s">
        <v>90</v>
      </c>
      <c r="B2" s="16"/>
      <c r="C2" s="16"/>
      <c r="D2" s="16"/>
      <c r="E2" s="16"/>
      <c r="F2" s="16"/>
    </row>
    <row r="3" spans="1:6" x14ac:dyDescent="0.25">
      <c r="A3" s="17" t="s">
        <v>29</v>
      </c>
      <c r="B3" s="17"/>
      <c r="C3" s="17"/>
      <c r="D3" s="17"/>
      <c r="E3" s="17"/>
      <c r="F3" s="17"/>
    </row>
    <row r="4" spans="1:6" x14ac:dyDescent="0.25">
      <c r="F4" s="7" t="s">
        <v>30</v>
      </c>
    </row>
    <row r="5" spans="1:6" ht="31.5" customHeight="1" x14ac:dyDescent="0.25">
      <c r="A5" s="6" t="s">
        <v>0</v>
      </c>
      <c r="B5" s="6" t="s">
        <v>31</v>
      </c>
      <c r="C5" s="6" t="s">
        <v>32</v>
      </c>
      <c r="D5" s="6" t="s">
        <v>81</v>
      </c>
      <c r="E5" s="6" t="s">
        <v>82</v>
      </c>
      <c r="F5" s="6" t="s">
        <v>33</v>
      </c>
    </row>
    <row r="6" spans="1:6" x14ac:dyDescent="0.25">
      <c r="A6" s="6">
        <v>1</v>
      </c>
      <c r="B6" s="3" t="s">
        <v>34</v>
      </c>
      <c r="C6" s="9"/>
      <c r="D6" s="11">
        <f>лотин!D6</f>
        <v>8297.26</v>
      </c>
      <c r="E6" s="11">
        <f>лотин!E6</f>
        <v>7111.9340000000002</v>
      </c>
      <c r="F6" s="11">
        <f>D6-E6</f>
        <v>1185.326</v>
      </c>
    </row>
    <row r="7" spans="1:6" x14ac:dyDescent="0.25">
      <c r="A7" s="6">
        <f>A6+1</f>
        <v>2</v>
      </c>
      <c r="B7" s="4" t="s">
        <v>35</v>
      </c>
      <c r="C7" s="9"/>
      <c r="D7" s="11">
        <f>лотин!D7</f>
        <v>995.67</v>
      </c>
      <c r="E7" s="11">
        <f>лотин!E7</f>
        <v>853.43200000000002</v>
      </c>
      <c r="F7" s="11">
        <f t="shared" ref="F7:F26" si="0">D7-E7</f>
        <v>142.23799999999994</v>
      </c>
    </row>
    <row r="8" spans="1:6" x14ac:dyDescent="0.25">
      <c r="A8" s="6">
        <f t="shared" ref="A8:A26" si="1">A7+1</f>
        <v>3</v>
      </c>
      <c r="B8" s="3" t="s">
        <v>36</v>
      </c>
      <c r="C8" s="9"/>
      <c r="D8" s="11">
        <f>лотин!D8</f>
        <v>9425.25</v>
      </c>
      <c r="E8" s="11">
        <f>лотин!E8</f>
        <v>8708.5139999999992</v>
      </c>
      <c r="F8" s="11">
        <f t="shared" si="0"/>
        <v>716.73600000000079</v>
      </c>
    </row>
    <row r="9" spans="1:6" x14ac:dyDescent="0.25">
      <c r="A9" s="6"/>
      <c r="B9" s="5" t="s">
        <v>37</v>
      </c>
      <c r="C9" s="9"/>
      <c r="D9" s="10">
        <f>D11+D12+D13+D14+D15+D16+D17+D18+D19+D20+D21+D22+D23+D24+D25+D26</f>
        <v>33353.589999999997</v>
      </c>
      <c r="E9" s="10">
        <f>E11+E12+E13+E14+E15+E16+E17+E18+E19+E20+E21+E22+E23+E24+E25+E26</f>
        <v>59629.156999999999</v>
      </c>
      <c r="F9" s="10">
        <f>D9-E9</f>
        <v>-26275.567000000003</v>
      </c>
    </row>
    <row r="10" spans="1:6" x14ac:dyDescent="0.25">
      <c r="A10" s="6"/>
      <c r="B10" s="4" t="s">
        <v>38</v>
      </c>
      <c r="C10" s="18"/>
      <c r="D10" s="18"/>
      <c r="E10" s="18"/>
      <c r="F10" s="18"/>
    </row>
    <row r="11" spans="1:6" x14ac:dyDescent="0.25">
      <c r="A11" s="6">
        <f>A8+1</f>
        <v>4</v>
      </c>
      <c r="B11" s="3" t="s">
        <v>39</v>
      </c>
      <c r="C11" s="13"/>
      <c r="D11" s="11">
        <f>лотин!D11</f>
        <v>150</v>
      </c>
      <c r="E11" s="11">
        <f>лотин!E11</f>
        <v>54.805999999999997</v>
      </c>
      <c r="F11" s="11">
        <f t="shared" si="0"/>
        <v>95.194000000000003</v>
      </c>
    </row>
    <row r="12" spans="1:6" x14ac:dyDescent="0.25">
      <c r="A12" s="6">
        <f t="shared" si="1"/>
        <v>5</v>
      </c>
      <c r="B12" s="4" t="s">
        <v>40</v>
      </c>
      <c r="C12" s="13"/>
      <c r="D12" s="11">
        <f>лотин!D12</f>
        <v>668.4</v>
      </c>
      <c r="E12" s="11">
        <f>лотин!E12</f>
        <v>596.27200000000005</v>
      </c>
      <c r="F12" s="11">
        <f t="shared" si="0"/>
        <v>72.127999999999929</v>
      </c>
    </row>
    <row r="13" spans="1:6" ht="20.25" customHeight="1" x14ac:dyDescent="0.25">
      <c r="A13" s="6">
        <f t="shared" si="1"/>
        <v>6</v>
      </c>
      <c r="B13" s="4" t="s">
        <v>41</v>
      </c>
      <c r="C13" s="13"/>
      <c r="D13" s="11">
        <f>лотин!D13</f>
        <v>170.5</v>
      </c>
      <c r="E13" s="11">
        <f>лотин!E13</f>
        <v>150.12</v>
      </c>
      <c r="F13" s="11">
        <f t="shared" si="0"/>
        <v>20.379999999999995</v>
      </c>
    </row>
    <row r="14" spans="1:6" x14ac:dyDescent="0.25">
      <c r="A14" s="6">
        <f t="shared" si="1"/>
        <v>7</v>
      </c>
      <c r="B14" s="4" t="s">
        <v>42</v>
      </c>
      <c r="C14" s="13"/>
      <c r="D14" s="11">
        <f>лотин!D14</f>
        <v>3</v>
      </c>
      <c r="E14" s="11">
        <f>лотин!E14</f>
        <v>1.56</v>
      </c>
      <c r="F14" s="11">
        <f t="shared" si="0"/>
        <v>1.44</v>
      </c>
    </row>
    <row r="15" spans="1:6" ht="38.25" customHeight="1" x14ac:dyDescent="0.25">
      <c r="A15" s="6">
        <f t="shared" si="1"/>
        <v>8</v>
      </c>
      <c r="B15" s="4" t="s">
        <v>43</v>
      </c>
      <c r="C15" s="13"/>
      <c r="D15" s="11">
        <f>лотин!D15</f>
        <v>6.7</v>
      </c>
      <c r="E15" s="11">
        <f>лотин!E15</f>
        <v>4.0590000000000002</v>
      </c>
      <c r="F15" s="11">
        <f t="shared" si="0"/>
        <v>2.641</v>
      </c>
    </row>
    <row r="16" spans="1:6" x14ac:dyDescent="0.25">
      <c r="A16" s="6">
        <f t="shared" si="1"/>
        <v>9</v>
      </c>
      <c r="B16" s="4" t="s">
        <v>44</v>
      </c>
      <c r="C16" s="13"/>
      <c r="D16" s="11">
        <f>лотин!D16</f>
        <v>33.69</v>
      </c>
      <c r="E16" s="11">
        <f>лотин!E16</f>
        <v>63.968000000000004</v>
      </c>
      <c r="F16" s="11">
        <f t="shared" si="0"/>
        <v>-30.278000000000006</v>
      </c>
    </row>
    <row r="17" spans="1:8" ht="17.25" customHeight="1" x14ac:dyDescent="0.25">
      <c r="A17" s="6">
        <f t="shared" si="1"/>
        <v>10</v>
      </c>
      <c r="B17" s="4" t="s">
        <v>45</v>
      </c>
      <c r="C17" s="13"/>
      <c r="D17" s="11">
        <f>лотин!D17</f>
        <v>313</v>
      </c>
      <c r="E17" s="11">
        <f>лотин!E17</f>
        <v>108.857</v>
      </c>
      <c r="F17" s="11"/>
    </row>
    <row r="18" spans="1:8" x14ac:dyDescent="0.25">
      <c r="A18" s="6">
        <f t="shared" si="1"/>
        <v>11</v>
      </c>
      <c r="B18" s="4" t="s">
        <v>46</v>
      </c>
      <c r="C18" s="13"/>
      <c r="D18" s="11">
        <f>лотин!D18</f>
        <v>98.58</v>
      </c>
      <c r="E18" s="11">
        <f>лотин!E18</f>
        <v>35.972999999999999</v>
      </c>
      <c r="F18" s="11">
        <f t="shared" si="0"/>
        <v>62.606999999999999</v>
      </c>
    </row>
    <row r="19" spans="1:8" x14ac:dyDescent="0.25">
      <c r="A19" s="6">
        <f t="shared" si="1"/>
        <v>12</v>
      </c>
      <c r="B19" s="4" t="s">
        <v>47</v>
      </c>
      <c r="C19" s="13"/>
      <c r="D19" s="11">
        <f>лотин!D19</f>
        <v>9.6</v>
      </c>
      <c r="E19" s="11">
        <f>лотин!E19</f>
        <v>7.5750000000000002</v>
      </c>
      <c r="F19" s="11">
        <f t="shared" si="0"/>
        <v>2.0249999999999995</v>
      </c>
    </row>
    <row r="20" spans="1:8" x14ac:dyDescent="0.25">
      <c r="A20" s="6">
        <f t="shared" si="1"/>
        <v>13</v>
      </c>
      <c r="B20" s="4" t="s">
        <v>48</v>
      </c>
      <c r="C20" s="13"/>
      <c r="D20" s="11">
        <f>лотин!D20</f>
        <v>110.85</v>
      </c>
      <c r="E20" s="11">
        <f>лотин!E20</f>
        <v>101.54900000000001</v>
      </c>
      <c r="F20" s="11">
        <f t="shared" si="0"/>
        <v>9.3009999999999877</v>
      </c>
    </row>
    <row r="21" spans="1:8" x14ac:dyDescent="0.25">
      <c r="A21" s="6">
        <f t="shared" si="1"/>
        <v>14</v>
      </c>
      <c r="B21" s="4" t="s">
        <v>49</v>
      </c>
      <c r="C21" s="13"/>
      <c r="D21" s="11">
        <f>лотин!D21</f>
        <v>355.8</v>
      </c>
      <c r="E21" s="11">
        <f>лотин!E21</f>
        <v>235.59</v>
      </c>
      <c r="F21" s="11">
        <f t="shared" si="0"/>
        <v>120.21000000000001</v>
      </c>
      <c r="G21" s="14"/>
      <c r="H21" s="14"/>
    </row>
    <row r="22" spans="1:8" x14ac:dyDescent="0.25">
      <c r="A22" s="6">
        <f t="shared" si="1"/>
        <v>15</v>
      </c>
      <c r="B22" s="4" t="s">
        <v>50</v>
      </c>
      <c r="C22" s="13"/>
      <c r="D22" s="11">
        <f>лотин!D22</f>
        <v>145</v>
      </c>
      <c r="E22" s="11">
        <f>лотин!E22</f>
        <v>119.82299999999999</v>
      </c>
      <c r="F22" s="11">
        <f t="shared" si="0"/>
        <v>25.177000000000007</v>
      </c>
    </row>
    <row r="23" spans="1:8" ht="22.5" customHeight="1" x14ac:dyDescent="0.25">
      <c r="A23" s="6">
        <f t="shared" si="1"/>
        <v>16</v>
      </c>
      <c r="B23" s="4" t="s">
        <v>51</v>
      </c>
      <c r="C23" s="13"/>
      <c r="D23" s="11">
        <f>лотин!D23</f>
        <v>1142.67</v>
      </c>
      <c r="E23" s="11">
        <f>лотин!E23</f>
        <v>76.531000000000006</v>
      </c>
      <c r="F23" s="11">
        <f t="shared" si="0"/>
        <v>1066.1390000000001</v>
      </c>
    </row>
    <row r="24" spans="1:8" ht="33.75" customHeight="1" x14ac:dyDescent="0.25">
      <c r="A24" s="6">
        <f t="shared" si="1"/>
        <v>17</v>
      </c>
      <c r="B24" s="4" t="s">
        <v>52</v>
      </c>
      <c r="C24" s="13"/>
      <c r="D24" s="11">
        <f>лотин!D24</f>
        <v>1189.5</v>
      </c>
      <c r="E24" s="11">
        <f>лотин!E24</f>
        <v>71.138000000000005</v>
      </c>
      <c r="F24" s="11">
        <f t="shared" si="0"/>
        <v>1118.3620000000001</v>
      </c>
    </row>
    <row r="25" spans="1:8" x14ac:dyDescent="0.25">
      <c r="A25" s="6">
        <f t="shared" si="1"/>
        <v>18</v>
      </c>
      <c r="B25" s="4" t="s">
        <v>53</v>
      </c>
      <c r="C25" s="13"/>
      <c r="D25" s="11">
        <f>лотин!D25</f>
        <v>20</v>
      </c>
      <c r="E25" s="11">
        <f>лотин!E25</f>
        <v>1.968</v>
      </c>
      <c r="F25" s="11">
        <f t="shared" si="0"/>
        <v>18.032</v>
      </c>
    </row>
    <row r="26" spans="1:8" x14ac:dyDescent="0.25">
      <c r="A26" s="6">
        <f t="shared" si="1"/>
        <v>19</v>
      </c>
      <c r="B26" s="4" t="s">
        <v>37</v>
      </c>
      <c r="C26" s="13"/>
      <c r="D26" s="11">
        <f>лотин!D26</f>
        <v>28936.3</v>
      </c>
      <c r="E26" s="11">
        <f>лотин!E26</f>
        <v>57999.368000000002</v>
      </c>
      <c r="F26" s="11">
        <f t="shared" si="0"/>
        <v>-29063.068000000003</v>
      </c>
    </row>
    <row r="27" spans="1:8" x14ac:dyDescent="0.25">
      <c r="A27" s="6"/>
      <c r="B27" s="5" t="s">
        <v>54</v>
      </c>
      <c r="C27" s="13"/>
      <c r="D27" s="10">
        <f>D6+D7+D8+D9</f>
        <v>52071.77</v>
      </c>
      <c r="E27" s="10">
        <f>E6+E7+E8+E9</f>
        <v>76303.036999999997</v>
      </c>
      <c r="F27" s="10">
        <f>D27-E27</f>
        <v>-24231.267</v>
      </c>
    </row>
    <row r="28" spans="1:8" x14ac:dyDescent="0.25">
      <c r="D28" s="8"/>
      <c r="E28" s="8"/>
    </row>
    <row r="29" spans="1:8" ht="69.75" customHeight="1" x14ac:dyDescent="0.25">
      <c r="B29" s="20" t="s">
        <v>92</v>
      </c>
      <c r="C29" s="21"/>
      <c r="D29" s="21"/>
      <c r="E29" s="21"/>
      <c r="F29" s="21"/>
    </row>
    <row r="30" spans="1:8" x14ac:dyDescent="0.25">
      <c r="D30" s="8"/>
      <c r="E30" s="8"/>
    </row>
  </sheetData>
  <mergeCells count="5">
    <mergeCell ref="E1:F1"/>
    <mergeCell ref="A2:F2"/>
    <mergeCell ref="A3:F3"/>
    <mergeCell ref="C10:F10"/>
    <mergeCell ref="B29:F29"/>
  </mergeCells>
  <printOptions horizontalCentered="1"/>
  <pageMargins left="0.39370078740157483" right="0.39370078740157483" top="0.39370078740157483" bottom="0.39370078740157483" header="0.23622047244094491" footer="0.23622047244094491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F9F46-1ED9-4AE8-8BB3-2492E9D0EC74}">
  <sheetPr>
    <pageSetUpPr fitToPage="1"/>
  </sheetPr>
  <dimension ref="A1:H30"/>
  <sheetViews>
    <sheetView zoomScale="130" zoomScaleNormal="130" workbookViewId="0">
      <selection activeCell="C29" sqref="C29"/>
    </sheetView>
  </sheetViews>
  <sheetFormatPr defaultRowHeight="15.75" x14ac:dyDescent="0.25"/>
  <cols>
    <col min="1" max="1" width="6.140625" style="2" customWidth="1"/>
    <col min="2" max="2" width="82.85546875" style="1" customWidth="1"/>
    <col min="3" max="3" width="12.140625" style="1" customWidth="1"/>
    <col min="4" max="6" width="16.28515625" style="1" customWidth="1"/>
    <col min="7" max="16384" width="9.140625" style="1"/>
  </cols>
  <sheetData>
    <row r="1" spans="1:6" x14ac:dyDescent="0.25">
      <c r="E1" s="15" t="s">
        <v>55</v>
      </c>
      <c r="F1" s="15"/>
    </row>
    <row r="2" spans="1:6" x14ac:dyDescent="0.25">
      <c r="A2" s="16" t="s">
        <v>56</v>
      </c>
      <c r="B2" s="16"/>
      <c r="C2" s="16"/>
      <c r="D2" s="16"/>
      <c r="E2" s="16"/>
      <c r="F2" s="16"/>
    </row>
    <row r="3" spans="1:6" ht="34.5" customHeight="1" x14ac:dyDescent="0.25">
      <c r="A3" s="16" t="s">
        <v>88</v>
      </c>
      <c r="B3" s="16"/>
      <c r="C3" s="16"/>
      <c r="D3" s="16"/>
      <c r="E3" s="16"/>
      <c r="F3" s="16"/>
    </row>
    <row r="4" spans="1:6" x14ac:dyDescent="0.25">
      <c r="F4" s="7" t="s">
        <v>57</v>
      </c>
    </row>
    <row r="5" spans="1:6" ht="31.5" customHeight="1" x14ac:dyDescent="0.25">
      <c r="A5" s="6" t="s">
        <v>0</v>
      </c>
      <c r="B5" s="6" t="s">
        <v>58</v>
      </c>
      <c r="C5" s="6" t="s">
        <v>80</v>
      </c>
      <c r="D5" s="6" t="s">
        <v>85</v>
      </c>
      <c r="E5" s="6" t="s">
        <v>86</v>
      </c>
      <c r="F5" s="6" t="s">
        <v>87</v>
      </c>
    </row>
    <row r="6" spans="1:6" ht="21" customHeight="1" x14ac:dyDescent="0.25">
      <c r="A6" s="6">
        <v>1</v>
      </c>
      <c r="B6" s="3" t="s">
        <v>59</v>
      </c>
      <c r="C6" s="9"/>
      <c r="D6" s="11">
        <f>лотин!D6</f>
        <v>8297.26</v>
      </c>
      <c r="E6" s="11">
        <f>лотин!E6</f>
        <v>7111.9340000000002</v>
      </c>
      <c r="F6" s="11">
        <f>D6-E6</f>
        <v>1185.326</v>
      </c>
    </row>
    <row r="7" spans="1:6" ht="21" customHeight="1" x14ac:dyDescent="0.25">
      <c r="A7" s="6">
        <f>A6+1</f>
        <v>2</v>
      </c>
      <c r="B7" s="4" t="s">
        <v>60</v>
      </c>
      <c r="C7" s="9"/>
      <c r="D7" s="11">
        <f>лотин!D7</f>
        <v>995.67</v>
      </c>
      <c r="E7" s="11">
        <f>лотин!E7</f>
        <v>853.43200000000002</v>
      </c>
      <c r="F7" s="11">
        <f t="shared" ref="F7:F26" si="0">D7-E7</f>
        <v>142.23799999999994</v>
      </c>
    </row>
    <row r="8" spans="1:6" ht="21" customHeight="1" x14ac:dyDescent="0.25">
      <c r="A8" s="6">
        <f t="shared" ref="A8:A26" si="1">A7+1</f>
        <v>3</v>
      </c>
      <c r="B8" s="3" t="s">
        <v>61</v>
      </c>
      <c r="C8" s="9"/>
      <c r="D8" s="11">
        <f>лотин!D8</f>
        <v>9425.25</v>
      </c>
      <c r="E8" s="11">
        <f>лотин!E8</f>
        <v>8708.5139999999992</v>
      </c>
      <c r="F8" s="11">
        <f t="shared" si="0"/>
        <v>716.73600000000079</v>
      </c>
    </row>
    <row r="9" spans="1:6" ht="21" customHeight="1" x14ac:dyDescent="0.25">
      <c r="A9" s="6"/>
      <c r="B9" s="5" t="s">
        <v>91</v>
      </c>
      <c r="C9" s="9"/>
      <c r="D9" s="10">
        <f>D11+D12+D13+D14+D15+D16+D17+D18+D19+D20+D21+D22+D23+D24+D25+D26</f>
        <v>33353.589999999997</v>
      </c>
      <c r="E9" s="10">
        <f>E11+E12+E13+E14+E15+E16+E17+E18+E19+E20+E21+E22+E23+E24+E25+E26</f>
        <v>59629.156999999999</v>
      </c>
      <c r="F9" s="10">
        <f>D9-E9</f>
        <v>-26275.567000000003</v>
      </c>
    </row>
    <row r="10" spans="1:6" ht="21" customHeight="1" x14ac:dyDescent="0.25">
      <c r="A10" s="6"/>
      <c r="B10" s="4" t="s">
        <v>62</v>
      </c>
      <c r="C10" s="18"/>
      <c r="D10" s="18"/>
      <c r="E10" s="18"/>
      <c r="F10" s="18"/>
    </row>
    <row r="11" spans="1:6" ht="21" customHeight="1" x14ac:dyDescent="0.25">
      <c r="A11" s="6">
        <f>A8+1</f>
        <v>4</v>
      </c>
      <c r="B11" s="3" t="s">
        <v>63</v>
      </c>
      <c r="C11" s="13"/>
      <c r="D11" s="11">
        <f>лотин!D11</f>
        <v>150</v>
      </c>
      <c r="E11" s="11">
        <f>лотин!E11</f>
        <v>54.805999999999997</v>
      </c>
      <c r="F11" s="11">
        <f t="shared" si="0"/>
        <v>95.194000000000003</v>
      </c>
    </row>
    <row r="12" spans="1:6" ht="21" customHeight="1" x14ac:dyDescent="0.25">
      <c r="A12" s="6">
        <f t="shared" si="1"/>
        <v>5</v>
      </c>
      <c r="B12" s="4" t="s">
        <v>64</v>
      </c>
      <c r="C12" s="13"/>
      <c r="D12" s="11">
        <f>лотин!D12</f>
        <v>668.4</v>
      </c>
      <c r="E12" s="11">
        <f>лотин!E12</f>
        <v>596.27200000000005</v>
      </c>
      <c r="F12" s="11">
        <f t="shared" si="0"/>
        <v>72.127999999999929</v>
      </c>
    </row>
    <row r="13" spans="1:6" ht="21" customHeight="1" x14ac:dyDescent="0.25">
      <c r="A13" s="6">
        <f t="shared" si="1"/>
        <v>6</v>
      </c>
      <c r="B13" s="4" t="s">
        <v>65</v>
      </c>
      <c r="C13" s="13"/>
      <c r="D13" s="11">
        <f>лотин!D13</f>
        <v>170.5</v>
      </c>
      <c r="E13" s="11">
        <f>лотин!E13</f>
        <v>150.12</v>
      </c>
      <c r="F13" s="11">
        <f t="shared" si="0"/>
        <v>20.379999999999995</v>
      </c>
    </row>
    <row r="14" spans="1:6" ht="21" customHeight="1" x14ac:dyDescent="0.25">
      <c r="A14" s="6">
        <f t="shared" si="1"/>
        <v>7</v>
      </c>
      <c r="B14" s="4" t="s">
        <v>66</v>
      </c>
      <c r="C14" s="13"/>
      <c r="D14" s="11">
        <f>лотин!D14</f>
        <v>3</v>
      </c>
      <c r="E14" s="11">
        <f>лотин!E14</f>
        <v>1.56</v>
      </c>
      <c r="F14" s="11">
        <f t="shared" si="0"/>
        <v>1.44</v>
      </c>
    </row>
    <row r="15" spans="1:6" ht="31.5" x14ac:dyDescent="0.25">
      <c r="A15" s="6">
        <f t="shared" si="1"/>
        <v>8</v>
      </c>
      <c r="B15" s="4" t="s">
        <v>67</v>
      </c>
      <c r="C15" s="13"/>
      <c r="D15" s="11">
        <f>лотин!D15</f>
        <v>6.7</v>
      </c>
      <c r="E15" s="11">
        <f>лотин!E15</f>
        <v>4.0590000000000002</v>
      </c>
      <c r="F15" s="11">
        <f t="shared" si="0"/>
        <v>2.641</v>
      </c>
    </row>
    <row r="16" spans="1:6" ht="21" customHeight="1" x14ac:dyDescent="0.25">
      <c r="A16" s="6">
        <f t="shared" si="1"/>
        <v>9</v>
      </c>
      <c r="B16" s="4" t="s">
        <v>68</v>
      </c>
      <c r="C16" s="13"/>
      <c r="D16" s="11">
        <f>лотин!D16</f>
        <v>33.69</v>
      </c>
      <c r="E16" s="11">
        <f>лотин!E16</f>
        <v>63.968000000000004</v>
      </c>
      <c r="F16" s="11">
        <f t="shared" si="0"/>
        <v>-30.278000000000006</v>
      </c>
    </row>
    <row r="17" spans="1:8" ht="31.5" x14ac:dyDescent="0.25">
      <c r="A17" s="6">
        <f t="shared" si="1"/>
        <v>10</v>
      </c>
      <c r="B17" s="4" t="s">
        <v>69</v>
      </c>
      <c r="C17" s="13"/>
      <c r="D17" s="11">
        <f>лотин!D17</f>
        <v>313</v>
      </c>
      <c r="E17" s="11">
        <f>лотин!E17</f>
        <v>108.857</v>
      </c>
      <c r="F17" s="11"/>
    </row>
    <row r="18" spans="1:8" ht="21" customHeight="1" x14ac:dyDescent="0.25">
      <c r="A18" s="6">
        <f t="shared" si="1"/>
        <v>11</v>
      </c>
      <c r="B18" s="4" t="s">
        <v>70</v>
      </c>
      <c r="C18" s="13"/>
      <c r="D18" s="11">
        <f>лотин!D18</f>
        <v>98.58</v>
      </c>
      <c r="E18" s="11">
        <f>лотин!E18</f>
        <v>35.972999999999999</v>
      </c>
      <c r="F18" s="11">
        <f t="shared" si="0"/>
        <v>62.606999999999999</v>
      </c>
    </row>
    <row r="19" spans="1:8" ht="21" customHeight="1" x14ac:dyDescent="0.25">
      <c r="A19" s="6">
        <f t="shared" si="1"/>
        <v>12</v>
      </c>
      <c r="B19" s="4" t="s">
        <v>71</v>
      </c>
      <c r="C19" s="13"/>
      <c r="D19" s="11">
        <f>лотин!D19</f>
        <v>9.6</v>
      </c>
      <c r="E19" s="11">
        <f>лотин!E19</f>
        <v>7.5750000000000002</v>
      </c>
      <c r="F19" s="11">
        <f t="shared" si="0"/>
        <v>2.0249999999999995</v>
      </c>
    </row>
    <row r="20" spans="1:8" ht="21" customHeight="1" x14ac:dyDescent="0.25">
      <c r="A20" s="6">
        <f t="shared" si="1"/>
        <v>13</v>
      </c>
      <c r="B20" s="4" t="s">
        <v>72</v>
      </c>
      <c r="C20" s="13"/>
      <c r="D20" s="11">
        <f>лотин!D20</f>
        <v>110.85</v>
      </c>
      <c r="E20" s="11">
        <f>лотин!E20</f>
        <v>101.54900000000001</v>
      </c>
      <c r="F20" s="11">
        <f t="shared" si="0"/>
        <v>9.3009999999999877</v>
      </c>
    </row>
    <row r="21" spans="1:8" ht="21" customHeight="1" x14ac:dyDescent="0.25">
      <c r="A21" s="6">
        <f t="shared" si="1"/>
        <v>14</v>
      </c>
      <c r="B21" s="4" t="s">
        <v>73</v>
      </c>
      <c r="C21" s="13"/>
      <c r="D21" s="11">
        <f>лотин!D21</f>
        <v>355.8</v>
      </c>
      <c r="E21" s="11">
        <f>лотин!E21</f>
        <v>235.59</v>
      </c>
      <c r="F21" s="11">
        <f t="shared" si="0"/>
        <v>120.21000000000001</v>
      </c>
      <c r="G21" s="14"/>
      <c r="H21" s="14"/>
    </row>
    <row r="22" spans="1:8" ht="21" customHeight="1" x14ac:dyDescent="0.25">
      <c r="A22" s="6">
        <f t="shared" si="1"/>
        <v>15</v>
      </c>
      <c r="B22" s="4" t="s">
        <v>74</v>
      </c>
      <c r="C22" s="13"/>
      <c r="D22" s="11">
        <f>лотин!D22</f>
        <v>145</v>
      </c>
      <c r="E22" s="11">
        <f>лотин!E22</f>
        <v>119.82299999999999</v>
      </c>
      <c r="F22" s="11">
        <f t="shared" si="0"/>
        <v>25.177000000000007</v>
      </c>
    </row>
    <row r="23" spans="1:8" ht="21" customHeight="1" x14ac:dyDescent="0.25">
      <c r="A23" s="6">
        <f t="shared" si="1"/>
        <v>16</v>
      </c>
      <c r="B23" s="4" t="s">
        <v>75</v>
      </c>
      <c r="C23" s="13"/>
      <c r="D23" s="11">
        <f>лотин!D23</f>
        <v>1142.67</v>
      </c>
      <c r="E23" s="11">
        <f>лотин!E23</f>
        <v>76.531000000000006</v>
      </c>
      <c r="F23" s="11">
        <f t="shared" si="0"/>
        <v>1066.1390000000001</v>
      </c>
    </row>
    <row r="24" spans="1:8" ht="31.5" x14ac:dyDescent="0.25">
      <c r="A24" s="6">
        <f t="shared" si="1"/>
        <v>17</v>
      </c>
      <c r="B24" s="4" t="s">
        <v>76</v>
      </c>
      <c r="C24" s="13"/>
      <c r="D24" s="11">
        <f>лотин!D24</f>
        <v>1189.5</v>
      </c>
      <c r="E24" s="11">
        <f>лотин!E24</f>
        <v>71.138000000000005</v>
      </c>
      <c r="F24" s="11">
        <f t="shared" si="0"/>
        <v>1118.3620000000001</v>
      </c>
    </row>
    <row r="25" spans="1:8" ht="21" customHeight="1" x14ac:dyDescent="0.25">
      <c r="A25" s="6">
        <f t="shared" si="1"/>
        <v>18</v>
      </c>
      <c r="B25" s="4" t="s">
        <v>77</v>
      </c>
      <c r="C25" s="13"/>
      <c r="D25" s="11">
        <f>лотин!D25</f>
        <v>20</v>
      </c>
      <c r="E25" s="11">
        <f>лотин!E25</f>
        <v>1.968</v>
      </c>
      <c r="F25" s="11">
        <f t="shared" si="0"/>
        <v>18.032</v>
      </c>
    </row>
    <row r="26" spans="1:8" ht="21" customHeight="1" x14ac:dyDescent="0.25">
      <c r="A26" s="6">
        <f t="shared" si="1"/>
        <v>19</v>
      </c>
      <c r="B26" s="4" t="s">
        <v>78</v>
      </c>
      <c r="C26" s="13"/>
      <c r="D26" s="11">
        <f>лотин!D26</f>
        <v>28936.3</v>
      </c>
      <c r="E26" s="11">
        <f>лотин!E26</f>
        <v>57999.368000000002</v>
      </c>
      <c r="F26" s="11">
        <f t="shared" si="0"/>
        <v>-29063.068000000003</v>
      </c>
    </row>
    <row r="27" spans="1:8" ht="21" customHeight="1" x14ac:dyDescent="0.25">
      <c r="A27" s="6"/>
      <c r="B27" s="5" t="s">
        <v>79</v>
      </c>
      <c r="C27" s="13"/>
      <c r="D27" s="10">
        <f>D6+D7+D8+D9</f>
        <v>52071.77</v>
      </c>
      <c r="E27" s="10">
        <f>E6+E7+E8+E9</f>
        <v>76303.036999999997</v>
      </c>
      <c r="F27" s="10">
        <f>D27-E27</f>
        <v>-24231.267</v>
      </c>
    </row>
    <row r="28" spans="1:8" ht="93.75" customHeight="1" x14ac:dyDescent="0.25">
      <c r="B28" s="19" t="s">
        <v>93</v>
      </c>
      <c r="C28" s="19"/>
      <c r="D28" s="19"/>
      <c r="E28" s="19"/>
      <c r="F28" s="19"/>
    </row>
    <row r="29" spans="1:8" x14ac:dyDescent="0.25">
      <c r="D29" s="8"/>
      <c r="E29" s="8"/>
    </row>
    <row r="30" spans="1:8" x14ac:dyDescent="0.25">
      <c r="D30" s="8"/>
      <c r="E30" s="8"/>
    </row>
  </sheetData>
  <mergeCells count="5">
    <mergeCell ref="E1:F1"/>
    <mergeCell ref="A2:F2"/>
    <mergeCell ref="A3:F3"/>
    <mergeCell ref="C10:F10"/>
    <mergeCell ref="B28:F28"/>
  </mergeCells>
  <printOptions horizontalCentered="1"/>
  <pageMargins left="0.39370078740157483" right="0.39370078740157483" top="0.39370078740157483" bottom="0.39370078740157483" header="0.23622047244094491" footer="0.23622047244094491"/>
  <pageSetup paperSize="9" scale="7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лотин</vt:lpstr>
      <vt:lpstr>кирил</vt:lpstr>
      <vt:lpstr>рус</vt:lpstr>
      <vt:lpstr>кирил!Заголовки_для_печати</vt:lpstr>
      <vt:lpstr>лотин!Заголовки_для_печати</vt:lpstr>
      <vt:lpstr>рус!Заголовки_для_печати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Эсонов Суннатбек Ашур угли</dc:creator>
  <cp:lastModifiedBy>user-29</cp:lastModifiedBy>
  <cp:lastPrinted>2026-06-05T10:29:20Z</cp:lastPrinted>
  <dcterms:created xsi:type="dcterms:W3CDTF">2015-06-05T18:19:34Z</dcterms:created>
  <dcterms:modified xsi:type="dcterms:W3CDTF">2026-06-05T10:29:45Z</dcterms:modified>
</cp:coreProperties>
</file>