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2026\Опендата\2025-04\ochiq ma'lumotlar 4 kv\"/>
    </mc:Choice>
  </mc:AlternateContent>
  <xr:revisionPtr revIDLastSave="0" documentId="8_{B9C38798-5B4A-4EC3-A462-A716A6BD6746}" xr6:coauthVersionLast="45" xr6:coauthVersionMax="45" xr10:uidLastSave="{00000000-0000-0000-0000-000000000000}"/>
  <bookViews>
    <workbookView xWindow="-120" yWindow="-120" windowWidth="29040" windowHeight="15840" tabRatio="916"/>
  </bookViews>
  <sheets>
    <sheet name="10" sheetId="73" r:id="rId1"/>
  </sheets>
  <externalReferences>
    <externalReference r:id="rId2"/>
    <externalReference r:id="rId3"/>
  </externalReferences>
  <definedNames>
    <definedName name="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____________________a12" hidden="1">{"'Monthly 1997'!$A$3:$S$89"}</definedName>
    <definedName name="_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_tt1" hidden="1">{#N/A,#N/A,TRUE,"일정"}</definedName>
    <definedName name="____________________a12" hidden="1">{"'Monthly 1997'!$A$3:$S$89"}</definedName>
    <definedName name="__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__tt1" hidden="1">{#N/A,#N/A,TRUE,"일정"}</definedName>
    <definedName name="__________________a12" hidden="1">{"'Monthly 1997'!$A$3:$S$89"}</definedName>
    <definedName name="__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__tt1" hidden="1">{#N/A,#N/A,TRUE,"일정"}</definedName>
    <definedName name="_________________A1" hidden="1">#N/A</definedName>
    <definedName name="________________A1" hidden="1">#N/A</definedName>
    <definedName name="________________a12" hidden="1">{"'Monthly 1997'!$A$3:$S$89"}</definedName>
    <definedName name="____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____tt1" hidden="1">{#N/A,#N/A,TRUE,"일정"}</definedName>
    <definedName name="______________A1" hidden="1">#N/A</definedName>
    <definedName name="____________A1" hidden="1">#N/A</definedName>
    <definedName name="____________a12" hidden="1">{"'Monthly 1997'!$A$3:$S$89"}</definedName>
    <definedName name="_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_tt1" hidden="1">{#N/A,#N/A,TRUE,"일정"}</definedName>
    <definedName name="___________a12" hidden="1">{"'Monthly 1997'!$A$3:$S$89"}</definedName>
    <definedName name="___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___tt1" hidden="1">{#N/A,#N/A,TRUE,"일정"}</definedName>
    <definedName name="_________A1" hidden="1">#N/A</definedName>
    <definedName name="________A1" hidden="1">#N/A</definedName>
    <definedName name="_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_tt1" hidden="1">{#N/A,#N/A,TRUE,"일정"}</definedName>
    <definedName name="_______A1" hidden="1">#N/A</definedName>
    <definedName name="_______a12" hidden="1">{"'Monthly 1997'!$A$3:$S$89"}</definedName>
    <definedName name="_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_tt1" hidden="1">{#N/A,#N/A,TRUE,"일정"}</definedName>
    <definedName name="______A1" hidden="1">#N/A</definedName>
    <definedName name="______a12" hidden="1">{"'Monthly 1997'!$A$3:$S$89"}</definedName>
    <definedName name="_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_tt1" hidden="1">{#N/A,#N/A,TRUE,"일정"}</definedName>
    <definedName name="_____A1" hidden="1">#N/A</definedName>
    <definedName name="_____a12" hidden="1">{"'Monthly 1997'!$A$3:$S$89"}</definedName>
    <definedName name="_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_tt1" hidden="1">{#N/A,#N/A,TRUE,"일정"}</definedName>
    <definedName name="____A1" hidden="1">#N/A</definedName>
    <definedName name="____a12" hidden="1">{"'Monthly 1997'!$A$3:$S$89"}</definedName>
    <definedName name="_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INT2" hidden="1">{#N/A,#N/A,TRUE,"일정"}</definedName>
    <definedName name="_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RR2" hidden="1">{#N/A,#N/A,FALSE,"단축1";#N/A,#N/A,FALSE,"단축2";#N/A,#N/A,FALSE,"단축3";#N/A,#N/A,FALSE,"장축";#N/A,#N/A,FALSE,"4WD"}</definedName>
    <definedName name="_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ir1" hidden="1">{#N/A,#N/A,TRUE,"일정"}</definedName>
    <definedName name="_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_tt1" hidden="1">{#N/A,#N/A,TRUE,"일정"}</definedName>
    <definedName name="_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A1" hidden="1">#N/A</definedName>
    <definedName name="___a12" hidden="1">{"'Monthly 1997'!$A$3:$S$89"}</definedName>
    <definedName name="_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INT2" hidden="1">{#N/A,#N/A,TRUE,"일정"}</definedName>
    <definedName name="_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RR2" hidden="1">{#N/A,#N/A,FALSE,"단축1";#N/A,#N/A,FALSE,"단축2";#N/A,#N/A,FALSE,"단축3";#N/A,#N/A,FALSE,"장축";#N/A,#N/A,FALSE,"4WD"}</definedName>
    <definedName name="_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ir1" hidden="1">{#N/A,#N/A,TRUE,"일정"}</definedName>
    <definedName name="_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_tt1" hidden="1">{#N/A,#N/A,TRUE,"일정"}</definedName>
    <definedName name="_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A1" hidden="1">#N/A</definedName>
    <definedName name="__a12" hidden="1">{"'Monthly 1997'!$A$3:$S$89"}</definedName>
    <definedName name="_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INT2" hidden="1">{#N/A,#N/A,TRUE,"일정"}</definedName>
    <definedName name="_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RR2" hidden="1">{#N/A,#N/A,FALSE,"단축1";#N/A,#N/A,FALSE,"단축2";#N/A,#N/A,FALSE,"단축3";#N/A,#N/A,FALSE,"장축";#N/A,#N/A,FALSE,"4WD"}</definedName>
    <definedName name="_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ir1" hidden="1">{#N/A,#N/A,TRUE,"일정"}</definedName>
    <definedName name="_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tt1" hidden="1">{#N/A,#N/A,TRUE,"일정"}</definedName>
    <definedName name="_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_xlfn.BAHTTEXT" hidden="1">#NAME?</definedName>
    <definedName name="__xlfn.RTD" hidden="1">#NAME?</definedName>
    <definedName name="_1050__0_S" hidden="1">#N/A</definedName>
    <definedName name="_11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16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1685__0_S" hidden="1">#N/A</definedName>
    <definedName name="_18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35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38_???" hidden="1">{#N/A,#N/A,FALSE,"??????? (5)";#N/A,#N/A,FALSE,"??????? (7)";#N/A,#N/A,FALSE,"??????? (6)";#N/A,#N/A,FALSE,"??????? (2)";#N/A,#N/A,FALSE,"???????";#N/A,#N/A,FALSE,"???????";#N/A,#N/A,FALSE,"???????";#N/A,#N/A,FALSE,"???????";#N/A,#N/A,FALSE,"???????";#N/A,#N/A,FALSE,"????? (2)";#N/A,#N/A,FALSE,"96 ????";#N/A,#N/A,FALSE,"????";#N/A,#N/A,FALSE,"??";#N/A,#N/A,FALSE,"??";#N/A,#N/A,FALSE,"??????"}</definedName>
    <definedName name="_440__0_S" hidden="1">#N/A</definedName>
    <definedName name="_9_??" hidden="1">{#N/A,#N/A,FALSE,"??";#N/A,#N/A,FALSE,"??2";#N/A,#N/A,FALSE,"??1";#N/A,#N/A,FALSE,"??";#N/A,#N/A,FALSE,"??2";#N/A,#N/A,FALSE,"??1";#N/A,#N/A,FALSE,"??";#N/A,#N/A,FALSE,"??1";#N/A,#N/A,FALSE,"??";#N/A,#N/A,FALSE,"?????";#N/A,#N/A,FALSE,"??"}</definedName>
    <definedName name="_a12" hidden="1">{"'Monthly 1997'!$A$3:$S$89"}</definedName>
    <definedName name="_AT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CCH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CCH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DD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Dist_Bin" hidden="1">#N/A</definedName>
    <definedName name="_Dist_Values" hidden="1">#N/A</definedName>
    <definedName name="_Fill" hidden="1">#N/A</definedName>
    <definedName name="_INT2" hidden="1">{#N/A,#N/A,TRUE,"일정"}</definedName>
    <definedName name="_J20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Key1" hidden="1">#N/A</definedName>
    <definedName name="_Key2" hidden="1">#N/A</definedName>
    <definedName name="_MatInverse_In" hidden="1">#N/A</definedName>
    <definedName name="_MatInverse_Out" hidden="1">#N/A</definedName>
    <definedName name="_NEW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Order1" hidden="1">255</definedName>
    <definedName name="_Order2" hidden="1">0</definedName>
    <definedName name="_RR2" hidden="1">{#N/A,#N/A,FALSE,"단축1";#N/A,#N/A,FALSE,"단축2";#N/A,#N/A,FALSE,"단축3";#N/A,#N/A,FALSE,"장축";#N/A,#N/A,FALSE,"4WD"}</definedName>
    <definedName name="_Sort" hidden="1">#N/A</definedName>
    <definedName name="_SS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2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ir1" hidden="1">{#N/A,#N/A,TRUE,"일정"}</definedName>
    <definedName name="_top10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tt1" hidden="1">{#N/A,#N/A,TRUE,"일정"}</definedName>
    <definedName name="_V21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КПЭ_12_" hidden="1">#N/A</definedName>
    <definedName name="_xlnm._FilterDatabase" hidden="1">#N/A</definedName>
    <definedName name="aaaa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aa" hidden="1">{#VALUE!,#N/A,TRUE,0}</definedName>
    <definedName name="AAAAAAA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aaaaaaaaaa" hidden="1">{#N/A,#N/A,TRUE,"이사님";#N/A,#N/A,TRUE,"이사님"}</definedName>
    <definedName name="AAAAAAAA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ccess_Button" hidden="1">"Kaspl_5_ПЛАН_4_Таблица1"</definedName>
    <definedName name="Access_Button1" hidden="1">"업체현황_카드발송_List"</definedName>
    <definedName name="Access_Button2" hidden="1">"업체현황_카드발송_List"</definedName>
    <definedName name="Access_Button3" hidden="1">"카드발송_카드발송_List1"</definedName>
    <definedName name="Access_Button4" hidden="1">"업체현황_카드발송_List"</definedName>
    <definedName name="AccessDatabase" hidden="1">"C:\Мои документы\Kaspl_5.mdb"</definedName>
    <definedName name="ACON" hidden="1">{#N/A,#N/A,TRUE,"일정"}</definedName>
    <definedName name="ACR4차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f" hidden="1">{#N/A,#N/A,FALSE,"BODY"}</definedName>
    <definedName name="APFJ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P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saf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ASS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생산량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BACKU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I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OPRO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BV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APA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X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SE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DE" hidden="1">{#N/A,#N/A,TRUE,"일정"}</definedName>
    <definedName name="cdhbkjbkjnkjnlmmn" hidden="1">{#N/A,#N/A,TRUE,"일정"}</definedName>
    <definedName name="cho" hidden="1">{"'Monthly 1997'!$A$3:$S$89"}</definedName>
    <definedName name="CON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TEN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NV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OPRO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cxzczxcasdasd" hidden="1">{#N/A,#N/A,TRUE,"일정"}</definedName>
    <definedName name="ddd" hidden="1">{#N/A,#N/A,TRUE,"일정"}</definedName>
    <definedName name="dddddddd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fgfghh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FSFDSFD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LF" hidden="1">{#N/A,#N/A,TRUE,"일정"}</definedName>
    <definedName name="DNF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RIVEABILITY" hidden="1">{#N/A,#N/A,FALSE,"단축1";#N/A,#N/A,FALSE,"단축2";#N/A,#N/A,FALSE,"단축3";#N/A,#N/A,FALSE,"장축";#N/A,#N/A,FALSE,"4WD"}</definedName>
    <definedName name="dsc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DSFDFDSFADDDSFSA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KLLD" hidden="1">{#N/A,#N/A,FALSE,"단축1";#N/A,#N/A,FALSE,"단축2";#N/A,#N/A,FALSE,"단축3";#N/A,#N/A,FALSE,"장축";#N/A,#N/A,FALSE,"4WD"}</definedName>
    <definedName name="exi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EXT" hidden="1">{#N/A,#N/A,TRUE,"일정"}</definedName>
    <definedName name="EXTT" hidden="1">{#N/A,#N/A,TRUE,"일정"}</definedName>
    <definedName name="fdghsssssrd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dfsfdsfdsfds" hidden="1">{#N/A,#N/A,FALSE,"BODY"}</definedName>
    <definedName name="ffx" hidden="1">{#N/A,#N/A,FALSE,"BODY"}</definedName>
    <definedName name="F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ormat" hidden="1">{#N/A,#N/A,FALSE,"Repair";#N/A,#N/A,FALSE,"Audit Room";#N/A,#N/A,FALSE,"Simulator"}</definedName>
    <definedName name="front_2" hidden="1">{#N/A,#N/A,FALSE,"BODY"}</definedName>
    <definedName name="FU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C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dmhgdmhg" hidden="1">{#N/A,#N/A,TRUE,"일정"}</definedName>
    <definedName name="GFD" hidden="1">{#N/A,#N/A,TRUE,"일정"}</definedName>
    <definedName name="GHGF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HK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JT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M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gvdasskv" hidden="1">{#N/A,#N/A,TRUE,"일정"}</definedName>
    <definedName name="hff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gfshg" hidden="1">{#N/A,#N/A,TRUE,"일정"}</definedName>
    <definedName name="hgfxd" hidden="1">{#N/A,#N/A,TRUE,"일정"}</definedName>
    <definedName name="HING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HTML_CodePage" hidden="1">874</definedName>
    <definedName name="HTML_Control" hidden="1">{"'Monthly 1997'!$A$3:$S$89"}</definedName>
    <definedName name="HTML_Description" hidden="1">""</definedName>
    <definedName name="HTML_Email" hidden="1">""</definedName>
    <definedName name="HTML_Header" hidden="1">"7-2지역별"</definedName>
    <definedName name="HTML_LastUpdate" hidden="1">"98-11-28"</definedName>
    <definedName name="HTML_LineAfter" hidden="1">FALSE</definedName>
    <definedName name="HTML_LineBefore" hidden="1">FALSE</definedName>
    <definedName name="HTML_Name" hidden="1">"서준호"</definedName>
    <definedName name="HTML_OBDlg2" hidden="1">FALSE</definedName>
    <definedName name="HTML_OBDlg3" hidden="1">TRUE</definedName>
    <definedName name="HTML_OBDlg4" hidden="1">TRUE</definedName>
    <definedName name="HTML_OS" hidden="1">0</definedName>
    <definedName name="HTML_PathFile" hidden="1">"\\Der2\vol1\DATABANK\DOWNLOAD\tab4-17.htm"</definedName>
    <definedName name="HTML_PathTemplate" hidden="1">"\\Der2\vol1\DATABANK\DOWNLOAD\Head4-17.htm"</definedName>
    <definedName name="HTML_Title" hidden="1">"월보"</definedName>
    <definedName name="HTML1_1" hidden="1">"[CERTV4.XLS]CERTV2!$A$2:$AR$288"</definedName>
    <definedName name="HTML1_10" hidden="1">"french.roberts@epamail.epa.gov"</definedName>
    <definedName name="HTML1_11" hidden="1">1</definedName>
    <definedName name="HTML1_12" hidden="1">"C:\FRENCH\TP_STDS\MyHTML.htm"</definedName>
    <definedName name="HTML1_2" hidden="1">1</definedName>
    <definedName name="HTML1_3" hidden="1">"Federal and California Tailpipe Emission Standards"</definedName>
    <definedName name="HTML1_4" hidden="1">"Emission Standards"</definedName>
    <definedName name="HTML1_5" hidden="1">""</definedName>
    <definedName name="HTML1_6" hidden="1">-4146</definedName>
    <definedName name="HTML1_7" hidden="1">-4146</definedName>
    <definedName name="HTML1_8" hidden="1">"2/10/97"</definedName>
    <definedName name="HTML1_9" hidden="1">"Roberts French"</definedName>
    <definedName name="HTML2_1" hidden="1">"'[CERTV8.XLS]LDV &amp; LLDT FTP (2)'!$A$7:$Q$34"</definedName>
    <definedName name="HTML2_10" hidden="1">""</definedName>
    <definedName name="HTML2_11" hidden="1">-4146</definedName>
    <definedName name="HTML2_12" hidden="1">"C:\FRENCH\MyHTML.htm"</definedName>
    <definedName name="HTML2_2" hidden="1">1</definedName>
    <definedName name="HTML2_3" hidden="1">"Exhaust Emission Certification Standards"</definedName>
    <definedName name="HTML2_4" hidden="1">"Federal Test Procedure"</definedName>
    <definedName name="HTML2_5" hidden="1">"Federal and California Programs
Light-Duty Vehicles (Passenger Cars) and Light-Duty Trucks 0 - 6000 lbs GVWR"</definedName>
    <definedName name="HTML2_6" hidden="1">-4146</definedName>
    <definedName name="HTML2_7" hidden="1">1</definedName>
    <definedName name="HTML2_8" hidden="1">"8/15/97"</definedName>
    <definedName name="HTML2_9" hidden="1">""</definedName>
    <definedName name="HTML3_1" hidden="1">"[CERTV8.XLS]Sheet1!$A$17:$C$45"</definedName>
    <definedName name="HTML3_10" hidden="1">""</definedName>
    <definedName name="HTML3_11" hidden="1">1</definedName>
    <definedName name="HTML3_12" hidden="1">"C:\FRENCH\TP_STDS\DEFS.HTM"</definedName>
    <definedName name="HTML3_2" hidden="1">1</definedName>
    <definedName name="HTML3_3" hidden="1">"CERTV8"</definedName>
    <definedName name="HTML3_4" hidden="1">"Sheet1"</definedName>
    <definedName name="HTML3_5" hidden="1">""</definedName>
    <definedName name="HTML3_6" hidden="1">-4146</definedName>
    <definedName name="HTML3_7" hidden="1">-4146</definedName>
    <definedName name="HTML3_8" hidden="1">"8/15/97"</definedName>
    <definedName name="HTML3_9" hidden="1">"NVFEL"</definedName>
    <definedName name="HTML4_1" hidden="1">"'[CERTV8.XLS]LDV &amp; LLDT FTP (3)'!$A$1:$Q$32"</definedName>
    <definedName name="HTML4_10" hidden="1">""</definedName>
    <definedName name="HTML4_11" hidden="1">1</definedName>
    <definedName name="HTML4_12" hidden="1">"C:\FRENCH\TP_STDS\WEB\LDVLDT.HTM"</definedName>
    <definedName name="HTML4_2" hidden="1">1</definedName>
    <definedName name="HTML4_3" hidden="1">""</definedName>
    <definedName name="HTML4_4" hidden="1">""</definedName>
    <definedName name="HTML4_5" hidden="1">""</definedName>
    <definedName name="HTML4_6" hidden="1">-4146</definedName>
    <definedName name="HTML4_7" hidden="1">-4146</definedName>
    <definedName name="HTML4_8" hidden="1">""</definedName>
    <definedName name="HTML4_9" hidden="1">""</definedName>
    <definedName name="HTML5_1" hidden="1">"'[CERTV8.XLS]HLDT &amp; MDV FTP (2)'!$A$1:$P$35"</definedName>
    <definedName name="HTML5_10" hidden="1">""</definedName>
    <definedName name="HTML5_11" hidden="1">1</definedName>
    <definedName name="HTML5_12" hidden="1">"C:\FRENCH\TP_STDS\WEB\hldt.htm"</definedName>
    <definedName name="HTML5_2" hidden="1">1</definedName>
    <definedName name="HTML5_3" hidden="1">""</definedName>
    <definedName name="HTML5_4" hidden="1">""</definedName>
    <definedName name="HTML5_5" hidden="1">""</definedName>
    <definedName name="HTML5_6" hidden="1">-4146</definedName>
    <definedName name="HTML5_7" hidden="1">-4146</definedName>
    <definedName name="HTML5_8" hidden="1">""</definedName>
    <definedName name="HTML5_9" hidden="1">""</definedName>
    <definedName name="HTML6_1" hidden="1">"'[CERTV8.XLS]SFTP (3)'!$A$1:$O$25"</definedName>
    <definedName name="HTML6_10" hidden="1">""</definedName>
    <definedName name="HTML6_11" hidden="1">1</definedName>
    <definedName name="HTML6_12" hidden="1">"C:\FRENCH\TP_STDS\WEB\sftp.htm"</definedName>
    <definedName name="HTML6_2" hidden="1">1</definedName>
    <definedName name="HTML6_3" hidden="1">""</definedName>
    <definedName name="HTML6_4" hidden="1">""</definedName>
    <definedName name="HTML6_5" hidden="1">""</definedName>
    <definedName name="HTML6_6" hidden="1">-4146</definedName>
    <definedName name="HTML6_7" hidden="1">-4146</definedName>
    <definedName name="HTML6_8" hidden="1">""</definedName>
    <definedName name="HTML6_9" hidden="1">""</definedName>
    <definedName name="HTML7_1" hidden="1">"'[CERTV8.XLS]Implementation (2)'!$A$1:$S$42"</definedName>
    <definedName name="HTML7_10" hidden="1">""</definedName>
    <definedName name="HTML7_11" hidden="1">1</definedName>
    <definedName name="HTML7_12" hidden="1">"C:\FRENCH\TP_STDS\WEB\implment.htm"</definedName>
    <definedName name="HTML7_2" hidden="1">1</definedName>
    <definedName name="HTML7_3" hidden="1">""</definedName>
    <definedName name="HTML7_4" hidden="1">""</definedName>
    <definedName name="HTML7_5" hidden="1">""</definedName>
    <definedName name="HTML7_6" hidden="1">-4146</definedName>
    <definedName name="HTML7_7" hidden="1">-4146</definedName>
    <definedName name="HTML7_8" hidden="1">""</definedName>
    <definedName name="HTML7_9" hidden="1">""</definedName>
    <definedName name="HTMLCount" hidden="1">7</definedName>
    <definedName name="INT" hidden="1">{#N/A,#N/A,TRUE,"일정"}</definedName>
    <definedName name="IOJPO" hidden="1">{#N/A,#N/A,FALSE,"단축1";#N/A,#N/A,FALSE,"단축2";#N/A,#N/A,FALSE,"단축3";#N/A,#N/A,FALSE,"장축";#N/A,#N/A,FALSE,"4WD"}</definedName>
    <definedName name="jgfsjhgfsjhgfsdjhgfds" hidden="1">{#N/A,#N/A,TRUE,"일정"}</definedName>
    <definedName name="J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JJ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D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KICKOFF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I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hidden="1">{#N/A,#N/A,FALSE,"BODY"}</definedName>
    <definedName name="LAYOU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B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HSDHSD" hidden="1">{#N/A,#N/A,TRUE,"일정"}</definedName>
    <definedName name="LK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ocal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MAI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MASTER" hidden="1">{#N/A,#N/A,TRUE,"일정"}</definedName>
    <definedName name="MEDIU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monthl" hidden="1">{"'Monthly 1997'!$A$3:$S$89"}</definedName>
    <definedName name="Monthly" hidden="1">{"'Monthly 1997'!$A$3:$S$89"}</definedName>
    <definedName name="New" hidden="1">{#N/A,#N/A,TRUE,"일정"}</definedName>
    <definedName name="N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ID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OOOOO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E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ACK" hidden="1">{#N/A,#N/A,FALSE,"BODY"}</definedName>
    <definedName name="PACKING" hidden="1">{#N/A,#N/A,FALSE,"BODY"}</definedName>
    <definedName name="PACKINGLIST" hidden="1">{#N/A,#N/A,FALSE,"BODY"}</definedName>
    <definedName name="PARTS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PH단계별" hidden="1">{#N/A,#N/A,TRUE,"일정"}</definedName>
    <definedName name="PJT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L" hidden="1">{#N/A,#N/A,FALSE,"BODY"}</definedName>
    <definedName name="POI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PPPP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PRE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PRO" hidden="1">{#N/A,#N/A,TRUE,"일정"}</definedName>
    <definedName name="PROJEC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Q" hidden="1">{#N/A,#N/A,FALSE,"삼진정공";#N/A,#N/A,FALSE,"영신금속";#N/A,#N/A,FALSE,"태양금속";#N/A,#N/A,FALSE,"진합정공";#N/A,#N/A,FALSE,"코리아";#N/A,#N/A,FALSE,"풍강금속";#N/A,#N/A,FALSE,"선일기계"}</definedName>
    <definedName name="qqqq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qqqqqq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qqqqqqqqqq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QULIT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_COVER" hidden="1">{#N/A,#N/A,FALSE,"단축1";#N/A,#N/A,FALSE,"단축2";#N/A,#N/A,FALSE,"단축3";#N/A,#N/A,FALSE,"장축";#N/A,#N/A,FALSE,"4WD"}</definedName>
    <definedName name="r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SP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ETE54" hidden="1">{#N/A,#N/A,FALSE,"신규dep";#N/A,#N/A,FALSE,"신규dep-금형상각후";#N/A,#N/A,FALSE,"신규dep-연구비상각후";#N/A,#N/A,FALSE,"신규dep-기계,공구상각후"}</definedName>
    <definedName name="riskATSSboxGraph">FALSE</definedName>
    <definedName name="riskATSSincludeSimtables">TRUE</definedName>
    <definedName name="riskATSSinputsGraphs">FALSE</definedName>
    <definedName name="riskATSSoutputStatistic">3</definedName>
    <definedName name="riskATSSpercentChangeGraph">TRUE</definedName>
    <definedName name="riskATSSpercentileGraph">TRUE</definedName>
    <definedName name="riskATSSpercentileValue">0.5</definedName>
    <definedName name="riskATSSprintReport">FALSE</definedName>
    <definedName name="riskATSSreportsInActiveBook">FALSE</definedName>
    <definedName name="riskATSSreportsSelected">TRUE</definedName>
    <definedName name="riskATSSsummaryReport">TRUE</definedName>
    <definedName name="riskATSStornadoGraph">TRUE</definedName>
    <definedName name="RiskAutoStopPercChange">1.5</definedName>
    <definedName name="RiskCollectDistributionSamples">2</definedName>
    <definedName name="RiskExcelReportsGoInNewWorkbook">FALSE</definedName>
    <definedName name="RiskExcelReportsToGenerate">7167</definedName>
    <definedName name="RiskFixedSeed">1</definedName>
    <definedName name="RiskGenerateExcelReportsAtEndOfSimulation">TRUE</definedName>
    <definedName name="RiskHasSettings">TRUE</definedName>
    <definedName name="RiskMinimizeOnStart">FALSE</definedName>
    <definedName name="RiskMonitorConvergence">FALSE</definedName>
    <definedName name="RiskNumIterations">1000</definedName>
    <definedName name="RiskNumSimulations">1</definedName>
    <definedName name="RiskPauseOnError">FALSE</definedName>
    <definedName name="RiskRealTimeResults">FALSE</definedName>
    <definedName name="RiskReportGraphFormat">0</definedName>
    <definedName name="RiskResultsUpdateFreq">100</definedName>
    <definedName name="RiskRunAfterRecalcMacro">FALSE</definedName>
    <definedName name="RiskRunAfterSimMacro">FALSE</definedName>
    <definedName name="RiskRunBeforeRecalcMacro">FALSE</definedName>
    <definedName name="RiskRunBeforeSimMacro">FALSE</definedName>
    <definedName name="RiskSamplingType">3</definedName>
    <definedName name="RiskShowRiskWindowAtEndOfSimulation">TRUE</definedName>
    <definedName name="RiskStandardRecalc">2</definedName>
    <definedName name="RiskTemplateSheetName">"myTemplate"</definedName>
    <definedName name="RiskUpdateDisplay">TRUE</definedName>
    <definedName name="RiskUseDifferentSeedForEachSim">FALSE</definedName>
    <definedName name="RiskUseFixedSeed">FALSE</definedName>
    <definedName name="RiskUseMultipleCPUs">FALSE</definedName>
    <definedName name="RJAR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b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OOF" hidden="1">{#N/A,#N/A,TRUE,"일정"}</definedName>
    <definedName name="ROOF투자명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P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RR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RRRRR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SAD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C" hidden="1">{#N/A,#N/A,TRUE,"일정"}</definedName>
    <definedName name="SC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A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dd" hidden="1">{#N/A,#N/A,TRUE,"일정"}</definedName>
    <definedName name="SEL" hidden="1">{#N/A,#N/A,TRUE,"일정"}</definedName>
    <definedName name="SELECTOR" hidden="1">{#N/A,#N/A,TRUE,"일정"}</definedName>
    <definedName name="sel개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FD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ee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L" hidden="1">{#N/A,#N/A,FALSE,"단축1";#N/A,#N/A,FALSE,"단축2";#N/A,#N/A,FALSE,"단축3";#N/A,#N/A,FALSE,"장축";#N/A,#N/A,FALSE,"4WD"}</definedName>
    <definedName name="SOP일정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PO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s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TE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ung" hidden="1">{"'Monthly 1997'!$A$3:$S$89"}</definedName>
    <definedName name="sung2" hidden="1">{"'Monthly 1997'!$A$3:$S$89"}</definedName>
    <definedName name="T2004HP16" hidden="1">{#N/A,#N/A,TRUE,"일정"}</definedName>
    <definedName name="T200SEL금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200개발계획B" hidden="1">{#N/A,#N/A,FALSE,"단축1";#N/A,#N/A,FALSE,"단축2";#N/A,#N/A,FALSE,"단축3";#N/A,#N/A,FALSE,"장축";#N/A,#N/A,FALSE,"4WD"}</definedName>
    <definedName name="T200팀별투자비" hidden="1">{#N/A,#N/A,TRUE,"일정"}</definedName>
    <definedName name="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J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K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To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r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" hidden="1">{#N/A,#N/A,TRUE,"일정"}</definedName>
    <definedName name="TTN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TTT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TYR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100ti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100top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UUUUUU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V222SEL종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VDSAG" hidden="1">{#N/A,#N/A,TRUE,"일정"}</definedName>
    <definedName name="VII.LAYOU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geaw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P투자사업개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q" hidden="1">{#N/A,#N/A,TRUE,"일정"}</definedName>
    <definedName name="wqe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????._.??????." hidden="1">{#N/A,#N/A,FALSE,"???,??";#N/A,#N/A,FALSE,"????";#N/A,#N/A,FALSE,"???";#N/A,#N/A,FALSE,"??";#N/A,#N/A,FALSE,"??";#N/A,#N/A,FALSE,"??";#N/A,#N/A,FALSE,"??";#N/A,#N/A,FALSE,"???";#N/A,#N/A,FALSE,"??";#N/A,#N/A,FALSE,"??";#N/A,#N/A,FALSE,"??";#N/A,#N/A,FALSE,"??";#N/A,#N/A,FALSE,"????";#N/A,#N/A,FALSE,"??????";#N/A,#N/A,FALSE,"????"}</definedName>
    <definedName name="wrn.ACCEL._.PERF." hidden="1">{#N/A,#N/A,FALSE,"입력SHT"}</definedName>
    <definedName name="wrn.ccr." hidden="1">{#N/A,#N/A,FALSE,"BODY"}</definedName>
    <definedName name="wrn.Controlled._.Shipping._.Orion." hidden="1">{#N/A,#N/A,FALSE,"Repair";#N/A,#N/A,FALSE,"Audit Room";#N/A,#N/A,FALSE,"Simulator"}</definedName>
    <definedName name="wrn.DDD.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HWITEM." hidden="1">{#N/A,#N/A,FALSE,"삼진정공";#N/A,#N/A,FALSE,"영신금속";#N/A,#N/A,FALSE,"태양금속";#N/A,#N/A,FALSE,"진합정공";#N/A,#N/A,FALSE,"코리아";#N/A,#N/A,FALSE,"풍강금속";#N/A,#N/A,FALSE,"선일기계"}</definedName>
    <definedName name="wrn.KIM2.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wrn.Print._.All.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SHIN." hidden="1">{#N/A,#N/A,FALSE,"LANOS표면현황";#N/A,#N/A,FALSE,"표면처리업체별";#N/A,#N/A,FALSE,"사양별";#N/A,#N/A,FALSE,"제작업체별";#N/A,#N/A,FALSE,"장착부위";#N/A,#N/A,FALSE,"업체주소";#N/A,#N/A,FALSE,"불량현황"}</definedName>
    <definedName name="wrn.고명석._.하반기._.업무보고." hidden="1">{#N/A,#N/A,FALSE,"검사-1";#N/A,#N/A,FALSE,"품질관리공정도";#N/A,#N/A,FALSE,"DR-1";#N/A,#N/A,FALSE,"DR-부적합";#N/A,#N/A,FALSE,"검사-부적합";#N/A,#N/A,FALSE,"검사기준서"}</definedName>
    <definedName name="wrn.남재연._.하반기._.업무보고." hidden="1">{#N/A,#N/A,FALSE,"DR-부적합";#N/A,#N/A,FALSE,"DR-제조공정";#N/A,#N/A,FALSE,"검사-부적합";#N/A,#N/A,FALSE,"검사기준서";#N/A,#N/A,FALSE,"품질관리공정도";#N/A,#N/A,FALSE,"검사-1";#N/A,#N/A,FALSE,"DR-1"}</definedName>
    <definedName name="wrn.신규dep._.full._.set." hidden="1">{#N/A,#N/A,FALSE,"신규dep";#N/A,#N/A,FALSE,"신규dep-금형상각후";#N/A,#N/A,FALSE,"신규dep-연구비상각후";#N/A,#N/A,FALSE,"신규dep-기계,공구상각후"}</definedName>
    <definedName name="wrn.윤원훈._.하반기._.보고." hidden="1">{#N/A,#N/A,FALSE,"검사-1";#N/A,#N/A,FALSE,"품질관리공정도";#N/A,#N/A,FALSE,"DR-1";#N/A,#N/A,FALSE,"검사-부적합";#N/A,#N/A,FALSE,"DR-부적합";#N/A,#N/A,FALSE,"검사기준서"}</definedName>
    <definedName name="wrn.이사님." hidden="1">{#N/A,#N/A,TRUE,"이사님";#N/A,#N/A,TRUE,"이사님"}</definedName>
    <definedName name="wrn.자판정비._.월간회의자료.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hidden="1">{#N/A,#N/A,FALSE,"단축1";#N/A,#N/A,FALSE,"단축2";#N/A,#N/A,FALSE,"단축3";#N/A,#N/A,FALSE,"장축";#N/A,#N/A,FALSE,"4WD"}</definedName>
    <definedName name="wrn.주간._.보고." hidden="1">{#N/A,#N/A,TRUE,"일정"}</definedName>
    <definedName name="wrn.표면처리._.현황." hidden="1">{#N/A,#N/A,FALSE,"불량현황";#N/A,#N/A,FALSE,"표면처리업체별";#N/A,#N/A,FALSE,"사양별";#N/A,#N/A,FALSE,"제작업체별";#N/A,#N/A,FALSE,"업체주소";#N/A,#N/A,FALSE,"장착부위";#N/A,#N/A,FALSE,"V-100표면현황 (2)"}</definedName>
    <definedName name="wrn.하반기2팀._.보고서." hidden="1">{#N/A,#N/A,FALSE,"검사기준서";#N/A,#N/A,FALSE,"품질관리공정도";#N/A,#N/A,FALSE,"검사기준서 data";#N/A,#N/A,FALSE,"품질관리공정도 data";#N/A,#N/A,FALSE,"dr제조공정현황";#N/A,#N/A,FALSE,"DR-1";#N/A,#N/A,FALSE,"검사수행상태감사";#N/A,#N/A,FALSE,"검사수행상태감사data"}</definedName>
    <definedName name="wrn.허치환씨._.하반기._.자료." hidden="1">{#N/A,#N/A,FALSE,"검사-1";#N/A,#N/A,FALSE,"품질관리공정도";#N/A,#N/A,FALSE,"DR-1";#N/A,#N/A,FALSE,"DR-부적합";#N/A,#N/A,FALSE,"DR-제조공정";#N/A,#N/A,FALSE,"검사-부적합";#N/A,#N/A,FALSE,"검사기준서"}</definedName>
    <definedName name="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hidden="1">{#N/A,#N/A,TRUE,"일정"}</definedName>
    <definedName name="WWWWW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x" hidden="1">{#N/A,#N/A,FALSE,"DR-부적합";#N/A,#N/A,FALSE,"DR-제조공정";#N/A,#N/A,FALSE,"검사-부적합";#N/A,#N/A,FALSE,"검사기준서";#N/A,#N/A,FALSE,"품질관리공정도";#N/A,#N/A,FALSE,"검사-1";#N/A,#N/A,FALSE,"DR-1"}</definedName>
    <definedName name="xd품확일정" hidden="1">{#N/A,#N/A,FALSE,"단축1";#N/A,#N/A,FALSE,"단축2";#N/A,#N/A,FALSE,"단축3";#N/A,#N/A,FALSE,"장축";#N/A,#N/A,FALSE,"4WD"}</definedName>
    <definedName name="XXXX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TTTG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T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YYYYYY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z" hidden="1">{#N/A,#N/A,FALSE,"검사-1";#N/A,#N/A,FALSE,"품질관리공정도";#N/A,#N/A,FALSE,"DR-1";#N/A,#N/A,FALSE,"DR-부적합";#N/A,#N/A,FALSE,"검사-부적합";#N/A,#N/A,FALSE,"검사기준서"}</definedName>
    <definedName name="Z_86A21AE1_D222_11D6_8098_444553540000_.wvu.Cols" hidden="1">#N/A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К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xlnm.Print_Titles" localSheetId="0">'10'!$6:$7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пэ" hidden="1">#N/A</definedName>
    <definedName name="лл" hidden="1">{#N/A,#N/A,TRUE,"일정"}</definedName>
    <definedName name="м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нар26" hidden="1">#N/A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оябрь" hidden="1">{#N/A,#N/A,TRUE,"일정"}</definedName>
    <definedName name="о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xlnm.Print_Area" localSheetId="0">'10'!$A$1:$E$143</definedName>
    <definedName name="Октябрь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ольга" hidden="1">{#N/A,#N/A,FALSE,"BODY"}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рр" hidden="1">{#N/A,#N/A,TRUE,"일정"}</definedName>
    <definedName name="сирье">#REF!</definedName>
    <definedName name="сс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Сырье">#REF!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одлпфврж">#REF!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ㄱㄱ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ㄱㄱ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ㄱㄷㄱㄱ" hidden="1">{#N/A,#N/A,TRUE,"일정"}</definedName>
    <definedName name="검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구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검토중QC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경영환경" hidden="1">{#N/A,#N/A,TRUE,"일정"}</definedName>
    <definedName name="경쟁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계획" hidden="1">#N/A</definedName>
    <definedName name="고로" hidden="1">{#N/A,#N/A,TRUE,"일정"}</definedName>
    <definedName name="공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구조조정계획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금형" hidden="1">{#N/A,#N/A,FALSE,"FLOOR FRT";#N/A,#N/A,FALSE,"FLOOR RR FRT";#N/A,#N/A,FALSE,"FLOOR RR RR";#N/A,#N/A,FALSE,"FRT DOOR OTR";#N/A,#N/A,FALSE,"RR DOOR OTR";#N/A,#N/A,FALSE,"FRT DOOR INR";#N/A,#N/A,FALSE,"RR DOOR INR";#N/A,#N/A,FALSE,"HOOD OTR";#N/A,#N/A,FALSE,"HOOD INR";#N/A,#N/A,FALSE,"FENDER";#N/A,#N/A,FALSE,"R_F FRT DR H_SIDE";#N/A,#N/A,FALSE,"HINGE PLR RR DOOR";#N/A,#N/A,FALSE,"ROOF";#N/A,#N/A,FALSE,"SIDE OTR";#N/A,#N/A,FALSE,"SIDE INR";#N/A,#N/A,FALSE,"TRUNK OTR";#N/A,#N/A,FALSE,"TRUNK INR";#N/A,#N/A,FALSE,"FRAME SIDE INR ROOF";#N/A,#N/A,FALSE,"R_F ROCKER";#N/A,#N/A,FALSE,"BULK HEAD RR"}</definedName>
    <definedName name="금형상세" hidden="1">{#N/A,#N/A,TRUE,"일정"}</definedName>
    <definedName name="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기본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두만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성냔" hidden="1">{#N/A,#N/A,FALSE,"단축1";#N/A,#N/A,FALSE,"단축2";#N/A,#N/A,FALSE,"단축3";#N/A,#N/A,FALSE,"장축";#N/A,#N/A,FALSE,"4WD"}</definedName>
    <definedName name="김일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김정룡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ㅇㅁㄹㄴㄹ" hidden="1">{#N/A,#N/A,TRUE,"일정"}</definedName>
    <definedName name="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년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노ㄷㄷㅅ" hidden="1">{#N/A,#N/A,TRUE,"일정"}</definedName>
    <definedName name="ㄷ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hidden="1">{#N/A,#N/A,FALSE,"BODY"}</definedName>
    <definedName name="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도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동력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ㄹ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ㄹ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라ㅣ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로커커버" hidden="1">{#N/A,#N/A,FALSE,"단축1";#N/A,#N/A,FALSE,"단축2";#N/A,#N/A,FALSE,"단축3";#N/A,#N/A,FALSE,"장축";#N/A,#N/A,FALSE,"4WD"}</definedName>
    <definedName name="루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ㄺㅅ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" hidden="1">{#N/A,#N/A,FALSE,"신규dep";#N/A,#N/A,FALSE,"신규dep-금형상각후";#N/A,#N/A,FALSE,"신규dep-연구비상각후";#N/A,#N/A,FALSE,"신규dep-기계,공구상각후"}</definedName>
    <definedName name="ㅁ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ㄹㄻㅈㄹ" hidden="1">{#N/A,#N/A,FALSE,"신규dep";#N/A,#N/A,FALSE,"신규dep-금형상각후";#N/A,#N/A,FALSE,"신규dep-연구비상각후";#N/A,#N/A,FALSE,"신규dep-기계,공구상각후"}</definedName>
    <definedName name="ㅁ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메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목차" hidden="1">{#N/A,#N/A,FALSE,"단축1";#N/A,#N/A,FALSE,"단축2";#N/A,#N/A,FALSE,"단축3";#N/A,#N/A,FALSE,"장축";#N/A,#N/A,FALSE,"4WD"}</definedName>
    <definedName name="목표예산참조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몰라" hidden="1">{#N/A,#N/A,TRUE,"일정"}</definedName>
    <definedName name="문제점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물류" hidden="1">{#N/A,#N/A,TRUE,"일정"}</definedName>
    <definedName name="물류혁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물류혁신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므" hidden="1">{#N/A,#N/A,TRUE,"일정"}</definedName>
    <definedName name="미" hidden="1">{#N/A,#N/A,TRUE,"일정"}</definedName>
    <definedName name="미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ㅂㅂ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ㅂㅈㄷ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바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3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4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보6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바보7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바봅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박정" hidden="1">{#N/A,#N/A,TRUE,"일정"}</definedName>
    <definedName name="반영" hidden="1">{#N/A,#N/A,TRUE,"일정"}</definedName>
    <definedName name="변경목차" hidden="1">{#N/A,#N/A,FALSE,"단축1";#N/A,#N/A,FALSE,"단축2";#N/A,#N/A,FALSE,"단축3";#N/A,#N/A,FALSE,"장축";#N/A,#N/A,FALSE,"4WD"}</definedName>
    <definedName name="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hidden="1">{#N/A,#N/A,FALSE,"BODY"}</definedName>
    <definedName name="보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분기투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ㅅㄹ녀ㅛㅅ누ㅛㅅㄴ구ㅛㅅㄱ누" hidden="1">{#N/A,#N/A,TRUE,"일정"}</definedName>
    <definedName name="ㅅㅅㅅ" hidden="1">{#N/A,#N/A,TRUE,"일정"}</definedName>
    <definedName name="사양비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사업환경" hidden="1">{#N/A,#N/A,FALSE,"BODY"}</definedName>
    <definedName name="새일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3" hidden="1">{#N/A,#N/A,TRUE,"일정"}</definedName>
    <definedName name="생산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준비일정구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지시시스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생산혁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서비스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선생님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설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세부실행2" hidden="1">{#N/A,#N/A,TRUE,"일정"}</definedName>
    <definedName name="셀리카" hidden="1">#N/A</definedName>
    <definedName name="손익" hidden="1">{#N/A,#N/A,FALSE,"BODY"}</definedName>
    <definedName name="수정" hidden="1">{#N/A,#N/A,TRUE,"일정"}</definedName>
    <definedName name="승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시기조정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규" hidden="1">{#N/A,#N/A,FALSE,"신규dep";#N/A,#N/A,FALSE,"신규dep-금형상각후";#N/A,#N/A,FALSE,"신규dep-연구비상각후";#N/A,#N/A,FALSE,"신규dep-기계,공구상각후"}</definedName>
    <definedName name="신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실적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실행예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ㄴㅁㄹㅈㅇ" hidden="1">{#N/A,#N/A,FALSE,"단축1";#N/A,#N/A,FALSE,"단축2";#N/A,#N/A,FALSE,"단축3";#N/A,#N/A,FALSE,"장축";#N/A,#N/A,FALSE,"4WD"}</definedName>
    <definedName name="ㅇㅇㄳ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" hidden="1">{#VALUE!,#N/A,TRUE,0}</definedName>
    <definedName name="ㅇㅇㅇㅇㅇㅇㅇㅇㅇㅇㅇ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아앙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안녕하세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앗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양산조직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업보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열세항목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예상투자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완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완성차물류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요건_3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요건_3_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우리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가계획" hidden="1">{#N/A,#N/A,FALSE,"BODY"}</definedName>
    <definedName name="원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원화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유사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명철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법제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병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이천년비용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반경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일정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계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ㄷ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ㅈㄷ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ㅈㅈㅈ" hidden="1">{#N/A,#N/A,TRUE,"일정"}</definedName>
    <definedName name="자료2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재료비" hidden="1">{#N/A,#N/A,FALSE,"BODY"}</definedName>
    <definedName name="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정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부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조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중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점추진" hidden="1">{#N/A,#N/A,TRUE,"일정"}</definedName>
    <definedName name="중표지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중표지5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지그부하1" hidden="1">{#N/A,#N/A,TRUE,"일정"}</definedName>
    <definedName name="지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지울것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진도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차종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hidden="1">{#N/A,#N/A,TRUE,"일정"}</definedName>
    <definedName name="차체1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체5JPH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초ㅐ" hidden="1">{"'Monthly 1997'!$A$3:$S$89"}</definedName>
    <definedName name="추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추진방안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ㅌㅌㅌ" hidden="1">{#N/A,#N/A,TRUE,"일정"}</definedName>
    <definedName name="타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투자사업" hidden="1">{#N/A,#N/A,TRUE,"일정"}</definedName>
    <definedName name="투자지출CASE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ㅍ르ㅜ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펜다" hidden="1">{#N/A,#N/A,TRUE,"일정"}</definedName>
    <definedName name="프레스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한국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확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효율2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ㅏ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ㅐㅔ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ㄹ" hidden="1">{#N/A,#N/A,TRUE,"일정"}</definedName>
    <definedName name="ㅓㅓㄹ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ㅓㅗㅎ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ㅗㄱㄴㅇㅁ" hidden="1">{#N/A,#N/A,TRUE,"일정"}</definedName>
    <definedName name="ㅗㅗㅗㅗㅗㅗㅗㅗㅗㅗ" hidden="1">{#N/A,#N/A,TRUE,"일정"}</definedName>
    <definedName name="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ㄱ됴ㄱㄷ죠ㅅㄱ됴ㅅㄱㄷ죡ㄷ죠" hidden="1">{#N/A,#N/A,TRUE,"일정"}</definedName>
    <definedName name="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ㅛㅛㅛㅛㅛㅛㅛㅛㅛㅛㅛㅛㅛ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ㅜㅛㅅㄱ누ㅛㅅㄱ누ㅛㅅㄴ구ㅛㅅㄱㄴ" hidden="1">{#N/A,#N/A,TRUE,"일정"}</definedName>
    <definedName name="ㅠㅠㅠ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8" i="73" l="1"/>
  <c r="D134" i="73" s="1"/>
  <c r="E134" i="73" s="1"/>
  <c r="C142" i="73"/>
  <c r="C136" i="73"/>
  <c r="C126" i="73"/>
  <c r="C100" i="73"/>
  <c r="C87" i="73"/>
  <c r="E87" i="73" s="1"/>
  <c r="C79" i="73"/>
  <c r="C74" i="73"/>
  <c r="C72" i="73"/>
  <c r="C119" i="73" s="1"/>
  <c r="C60" i="73"/>
  <c r="C55" i="73"/>
  <c r="C49" i="73"/>
  <c r="C43" i="73"/>
  <c r="C36" i="73"/>
  <c r="E36" i="73" s="1"/>
  <c r="C20" i="73"/>
  <c r="E20" i="73" s="1"/>
  <c r="C16" i="73"/>
  <c r="C11" i="73"/>
  <c r="C70" i="73" s="1"/>
  <c r="C120" i="73" s="1"/>
  <c r="C137" i="73" s="1"/>
  <c r="C143" i="73" s="1"/>
  <c r="E141" i="73"/>
  <c r="E140" i="73"/>
  <c r="E139" i="73"/>
  <c r="E135" i="73"/>
  <c r="E133" i="73"/>
  <c r="E132" i="73"/>
  <c r="E131" i="73"/>
  <c r="E130" i="73"/>
  <c r="E129" i="73"/>
  <c r="E125" i="73"/>
  <c r="E124" i="73"/>
  <c r="E123" i="73"/>
  <c r="E122" i="73"/>
  <c r="E117" i="73"/>
  <c r="E116" i="73"/>
  <c r="E115" i="73"/>
  <c r="E114" i="73"/>
  <c r="E113" i="73"/>
  <c r="E112" i="73"/>
  <c r="E111" i="73"/>
  <c r="E110" i="73"/>
  <c r="E109" i="73"/>
  <c r="E108" i="73"/>
  <c r="E107" i="73"/>
  <c r="E106" i="73"/>
  <c r="E105" i="73"/>
  <c r="E104" i="73"/>
  <c r="E103" i="73"/>
  <c r="E102" i="73"/>
  <c r="E99" i="73"/>
  <c r="E98" i="73"/>
  <c r="E97" i="73"/>
  <c r="E96" i="73"/>
  <c r="E95" i="73"/>
  <c r="E94" i="73"/>
  <c r="E93" i="73"/>
  <c r="E92" i="73"/>
  <c r="E91" i="73"/>
  <c r="E90" i="73"/>
  <c r="E89" i="73"/>
  <c r="E88" i="73"/>
  <c r="E86" i="73"/>
  <c r="E85" i="73"/>
  <c r="E84" i="73"/>
  <c r="E83" i="73"/>
  <c r="E82" i="73"/>
  <c r="E81" i="73"/>
  <c r="E80" i="73"/>
  <c r="E78" i="73"/>
  <c r="E77" i="73"/>
  <c r="E76" i="73"/>
  <c r="E75" i="73"/>
  <c r="E73" i="73"/>
  <c r="E69" i="73"/>
  <c r="E68" i="73"/>
  <c r="E67" i="73"/>
  <c r="E66" i="73"/>
  <c r="E65" i="73"/>
  <c r="E64" i="73"/>
  <c r="E63" i="73"/>
  <c r="E62" i="73"/>
  <c r="E61" i="73"/>
  <c r="E59" i="73"/>
  <c r="E58" i="73"/>
  <c r="E57" i="73"/>
  <c r="E56" i="73"/>
  <c r="E54" i="73"/>
  <c r="E53" i="73"/>
  <c r="E52" i="73"/>
  <c r="E51" i="73"/>
  <c r="E50" i="73"/>
  <c r="E48" i="73"/>
  <c r="E47" i="73"/>
  <c r="E46" i="73"/>
  <c r="E45" i="73"/>
  <c r="E44" i="73"/>
  <c r="E42" i="73"/>
  <c r="E41" i="73"/>
  <c r="E40" i="73"/>
  <c r="E39" i="73"/>
  <c r="E38" i="73"/>
  <c r="E37" i="73"/>
  <c r="E35" i="73"/>
  <c r="E34" i="73"/>
  <c r="E33" i="73"/>
  <c r="E32" i="73"/>
  <c r="E31" i="73"/>
  <c r="E30" i="73"/>
  <c r="E29" i="73"/>
  <c r="E28" i="73"/>
  <c r="E27" i="73"/>
  <c r="E26" i="73"/>
  <c r="E25" i="73"/>
  <c r="E24" i="73"/>
  <c r="E23" i="73"/>
  <c r="E22" i="73"/>
  <c r="E19" i="73"/>
  <c r="E18" i="73"/>
  <c r="E15" i="73"/>
  <c r="E14" i="73"/>
  <c r="E13" i="73"/>
  <c r="E12" i="73"/>
  <c r="D126" i="73"/>
  <c r="D100" i="73"/>
  <c r="E100" i="73" s="1"/>
  <c r="D79" i="73"/>
  <c r="E79" i="73" s="1"/>
  <c r="D74" i="73"/>
  <c r="E74" i="73" s="1"/>
  <c r="D72" i="73"/>
  <c r="E72" i="73" s="1"/>
  <c r="D36" i="73"/>
  <c r="D60" i="73"/>
  <c r="E60" i="73"/>
  <c r="D55" i="73"/>
  <c r="E55" i="73" s="1"/>
  <c r="D49" i="73"/>
  <c r="E49" i="73" s="1"/>
  <c r="D43" i="73"/>
  <c r="E43" i="73"/>
  <c r="D20" i="73"/>
  <c r="D16" i="73"/>
  <c r="E16" i="73" s="1"/>
  <c r="D11" i="73"/>
  <c r="E11" i="73" s="1"/>
  <c r="D142" i="73"/>
  <c r="E142" i="73"/>
  <c r="A74" i="73"/>
  <c r="A76" i="73"/>
  <c r="A77" i="73"/>
  <c r="A78" i="73" s="1"/>
  <c r="A79" i="73" s="1"/>
  <c r="A86" i="73" s="1"/>
  <c r="A87" i="73" s="1"/>
  <c r="A92" i="73" s="1"/>
  <c r="A93" i="73" s="1"/>
  <c r="A94" i="73" s="1"/>
  <c r="A95" i="73" s="1"/>
  <c r="A96" i="73" s="1"/>
  <c r="A97" i="73" s="1"/>
  <c r="A98" i="73" s="1"/>
  <c r="A99" i="73" s="1"/>
  <c r="A100" i="73" s="1"/>
  <c r="A104" i="73" s="1"/>
  <c r="A105" i="73" s="1"/>
  <c r="A106" i="73" s="1"/>
  <c r="A107" i="73" s="1"/>
  <c r="A108" i="73" s="1"/>
  <c r="A109" i="73" s="1"/>
  <c r="A110" i="73" s="1"/>
  <c r="A111" i="73" s="1"/>
  <c r="A112" i="73" s="1"/>
  <c r="A113" i="73" s="1"/>
  <c r="A114" i="73" s="1"/>
  <c r="A115" i="73" s="1"/>
  <c r="A116" i="73" s="1"/>
  <c r="A117" i="73" s="1"/>
  <c r="A118" i="73" s="1"/>
  <c r="A15" i="73"/>
  <c r="A16" i="73" s="1"/>
  <c r="A20" i="73" s="1"/>
  <c r="A36" i="73" s="1"/>
  <c r="A42" i="73" s="1"/>
  <c r="A43" i="73" s="1"/>
  <c r="A49" i="73" s="1"/>
  <c r="A55" i="73" s="1"/>
  <c r="A59" i="73" s="1"/>
  <c r="A60" i="73" s="1"/>
  <c r="A65" i="73" s="1"/>
  <c r="A66" i="73" s="1"/>
  <c r="A67" i="73" s="1"/>
  <c r="A69" i="73"/>
  <c r="E126" i="73"/>
  <c r="D70" i="73" l="1"/>
  <c r="D119" i="73"/>
  <c r="E119" i="73" s="1"/>
  <c r="E128" i="73"/>
  <c r="D136" i="73"/>
  <c r="E136" i="73" s="1"/>
  <c r="D120" i="73" l="1"/>
  <c r="E70" i="73"/>
  <c r="D137" i="73" l="1"/>
  <c r="E120" i="73"/>
  <c r="D143" i="73" l="1"/>
  <c r="E143" i="73" s="1"/>
  <c r="E137" i="73"/>
</calcChain>
</file>

<file path=xl/sharedStrings.xml><?xml version="1.0" encoding="utf-8"?>
<sst xmlns="http://schemas.openxmlformats.org/spreadsheetml/2006/main" count="149" uniqueCount="137">
  <si>
    <t>Амортизация</t>
  </si>
  <si>
    <t>т/р</t>
  </si>
  <si>
    <t>Номи</t>
  </si>
  <si>
    <t>Маъмурий харажатлар</t>
  </si>
  <si>
    <t>Операцион харажатлар</t>
  </si>
  <si>
    <t>Ҳисобот даври харажатларига киритилмаган харажатлар</t>
  </si>
  <si>
    <t>Жами</t>
  </si>
  <si>
    <t>Жами харажатлар</t>
  </si>
  <si>
    <t>Иш стажи учун тўловлар</t>
  </si>
  <si>
    <t>Хизмат сафари харажатлари</t>
  </si>
  <si>
    <t>Бинога хизмат кўрсатиш</t>
  </si>
  <si>
    <t>Солиқлар</t>
  </si>
  <si>
    <t>Вакиллик харажатлари</t>
  </si>
  <si>
    <t>Шартнома бўйича тўловлар</t>
  </si>
  <si>
    <t>Бошқарувнинг рағбатлантириши</t>
  </si>
  <si>
    <t>Кузатув кенгашининг рағбатлантириши</t>
  </si>
  <si>
    <t>Бошқалар</t>
  </si>
  <si>
    <t>Банк комиссияси</t>
  </si>
  <si>
    <t>Депозитарий хизматлари</t>
  </si>
  <si>
    <t>Эксперт-таҳлил гуруҳига тўловлар</t>
  </si>
  <si>
    <t>Журнал ва газеталарга обуна бўлиш, норматив-ҳуқуқий ҳужжатлар тўпламларини сотиб олиш</t>
  </si>
  <si>
    <t>Мулкни баҳолаш ва сақлаш</t>
  </si>
  <si>
    <t>Хизмат сафар харажатлари (белгиланган меъёрлардан ортиқча)</t>
  </si>
  <si>
    <t>Ҳомийлик ва хайрия ёрдами, шу жумладан театр ва ихтисослаштирилган мактабларни қўллаб-қувватлаш</t>
  </si>
  <si>
    <t>Рақамли телевидение хизматлари</t>
  </si>
  <si>
    <t>Давлат божи</t>
  </si>
  <si>
    <t>ВИП зал аэропорт хизматлари</t>
  </si>
  <si>
    <t>Суғурта хизматлари</t>
  </si>
  <si>
    <t>Ходимлар суғуртаси</t>
  </si>
  <si>
    <t>Ходимларни тиббий кўрикдан ўтказиш, тиббий хизматлари</t>
  </si>
  <si>
    <t>Жамоа шартномасига мувофиқ маданий тадбирлар учун касаба уюшмаси қўмитасига 3% миқдорида ажратмалар</t>
  </si>
  <si>
    <t>Бошқа операцион харажатлар</t>
  </si>
  <si>
    <t>Маъмурий бинони капитал таъмирлаш харажатлари</t>
  </si>
  <si>
    <t>Асосий воситаларни сотиб олиш</t>
  </si>
  <si>
    <t>Изоҳ: харажат моддалари бўйича  харажатлар сметасининг белгиланган умумий суммаси доирасида четга чиқишлар мумкин.</t>
  </si>
  <si>
    <t>режа</t>
  </si>
  <si>
    <t>амалда</t>
  </si>
  <si>
    <t>Кадрлар тайёрлаш, МСФО бўйича ўкитиш</t>
  </si>
  <si>
    <t>Халқаро кредит рейтингларини олиш билан боғлиқ харажатлар</t>
  </si>
  <si>
    <t>Офис ускуналари харажатлари (канцелярия товарлари, хўжалик моллари)</t>
  </si>
  <si>
    <t>Почта харажатлари</t>
  </si>
  <si>
    <t>Маъмурий бинони жорий таъмирлаш харажатлари</t>
  </si>
  <si>
    <t>Алоқа, махсус алоқа хизматлари ва интернет харажатлари</t>
  </si>
  <si>
    <t>Лицензион дастурий таъминотлар, маълумотлар хавсизлигини таъминлаш, электрон почта хизматлари, автоматлаштирилган мониторинг тизими ва бошқалар</t>
  </si>
  <si>
    <t>Маиший техника сотиб олиш</t>
  </si>
  <si>
    <t xml:space="preserve">Аудит ва консультантларнинг хизмати    </t>
  </si>
  <si>
    <t>ЕРП тизимининг услубий ҳужжатлар тўпламини ишлаб чиқиш харажатлари</t>
  </si>
  <si>
    <t>Кузатув кенгашининг харажатларни қоплаш</t>
  </si>
  <si>
    <t>"Ўзкимёсаноат" АЖнинг илмий-техник Кенгаши аъзоларини рағбатлантириш</t>
  </si>
  <si>
    <t>Стипендиялар туловлари</t>
  </si>
  <si>
    <t>Маънавий-маърифий тадбирларни ташкил этиш ва танлов ғолибларини рағбатлантириш</t>
  </si>
  <si>
    <t xml:space="preserve">Ишлаб чиқариш мукофотлари/ КПИ тўловлари </t>
  </si>
  <si>
    <t>Компьютер, сервер ва оргтехникаларни сотиб олиш,кенг қамровли wифи алоқа тизими ўрнатиш</t>
  </si>
  <si>
    <t>Газетада ва телевидение харажатлари (элонлар, реклама, кўрсатувлар, ПР-тадбирлар ташкиллаштириш, таниқли шахслар ва блогерлар билан ҳамкорлик ва б.)</t>
  </si>
  <si>
    <t>Жамоа шартномасига мувофиқ тўловлар</t>
  </si>
  <si>
    <t xml:space="preserve">шундан </t>
  </si>
  <si>
    <t>республика ичидаги хизмат сафари харажатлари</t>
  </si>
  <si>
    <t>чет давлатларга хизмат сафари харажатлари</t>
  </si>
  <si>
    <t>электроэнергия харажатлари</t>
  </si>
  <si>
    <t>табиий газ харажатлари</t>
  </si>
  <si>
    <t>иссиқлик энергия ва иссиқ суви учун</t>
  </si>
  <si>
    <t xml:space="preserve">чиқиндиларни тозалаш, олиб чиқиб кетиш билан боғлиқ хизматлар </t>
  </si>
  <si>
    <t>лифтларга хизмат кўрсатиш</t>
  </si>
  <si>
    <t>гиламларни ва пардаларни тозалаш хизмати</t>
  </si>
  <si>
    <t>бинони санитария холатини сақлаш</t>
  </si>
  <si>
    <t>гулларга хизмат кўрсатиш</t>
  </si>
  <si>
    <t>мавсумий ва манзарали хона гулларини харид қилиш</t>
  </si>
  <si>
    <t>махсус бўлимни сигнализация хизмати</t>
  </si>
  <si>
    <t>бинога бошқа хизмат кўрсатиш турлари</t>
  </si>
  <si>
    <t>совуқ сув ва оқава сув харажатлари</t>
  </si>
  <si>
    <t>канализация тозалаш хизмати</t>
  </si>
  <si>
    <t>бинони қўриқлаш хизматлари</t>
  </si>
  <si>
    <t>интернет тармоғидан фойдаланилганлик учун</t>
  </si>
  <si>
    <t>махсус алоқа ва коллектор хизматларидан фойдаланганлик учун</t>
  </si>
  <si>
    <t>уяли телефон алоқа учун</t>
  </si>
  <si>
    <t>шаҳар телефон алоқаси учун</t>
  </si>
  <si>
    <t>автобензин сотиб олиш</t>
  </si>
  <si>
    <t>дизель ёқилғисини сотиб олиш</t>
  </si>
  <si>
    <t>мотор ва трансмиссия мойи сотиб олиш</t>
  </si>
  <si>
    <t>автошина сотиб олиш</t>
  </si>
  <si>
    <t>бошқа эҳтиёт қисмларни сотиб олиш, хизматлар</t>
  </si>
  <si>
    <t>қоғоз харид қилиш учун харажатлар</t>
  </si>
  <si>
    <t>канцелярия товарлари</t>
  </si>
  <si>
    <t xml:space="preserve">хўжалик моллари </t>
  </si>
  <si>
    <t>махсус ишчилар кийимлари, ишчилар оёқ кийимлари</t>
  </si>
  <si>
    <t>кондиционер</t>
  </si>
  <si>
    <t>сув чангютгич</t>
  </si>
  <si>
    <t>бошқалар</t>
  </si>
  <si>
    <t>кенг қамровли WиФи тизимини такомиллаштириш</t>
  </si>
  <si>
    <t>КПИ туловлари</t>
  </si>
  <si>
    <t>асосий лавозим маоши</t>
  </si>
  <si>
    <t>устамалар</t>
  </si>
  <si>
    <t>меҳнат таътил тўловлари</t>
  </si>
  <si>
    <t xml:space="preserve">КПИ тўловлари </t>
  </si>
  <si>
    <t>сув ресурсларидан фойдаланганлик учун солиқ</t>
  </si>
  <si>
    <t>мол-мулкига солинадиган солиқ</t>
  </si>
  <si>
    <t>ер солиғи</t>
  </si>
  <si>
    <t>озиқ-овқат харажатларини қоплаш учун компенсация</t>
  </si>
  <si>
    <t>транспорт харажатларни қоплаш</t>
  </si>
  <si>
    <t>байрамларга тўловлар</t>
  </si>
  <si>
    <t>қиш мавсумига қишлоқ хўжалиги маҳсулотларини сотиб олиш компенсация</t>
  </si>
  <si>
    <t>жамоа шартномасига мувофиқ бошқа тўловлар (ниқоҳ, бола туғилиши, юбилейга, дафн этиш, операцияларга ва бошқа)</t>
  </si>
  <si>
    <t>бошқа рағбатлантириш тўловлари</t>
  </si>
  <si>
    <t>Меҳнатга ҳақ тўлаш харажатлари</t>
  </si>
  <si>
    <t>Хизмат енгил автотранспортига ва хизмат микроавтобусини сақлаш харажатлари</t>
  </si>
  <si>
    <t>Ягона ижтимоий тўловлар</t>
  </si>
  <si>
    <t>хостинг хизматларидан фойдаланилганлик учун</t>
  </si>
  <si>
    <t>сантехника, хўжалик ва электр жихозлари</t>
  </si>
  <si>
    <t>компьютер, сервер жиҳозлари, ҳисоблаш ва аудио-видео техникани сотиб олиш</t>
  </si>
  <si>
    <t>принтерлар учун катриджлар, таъмирлаш жихозлари, презентация тайёрлаш учун жихозлар ва бошқалар</t>
  </si>
  <si>
    <t>ички телефония тизимини, химоя камералари тизимини такомиллаштириш</t>
  </si>
  <si>
    <t xml:space="preserve">Электрон давлат харидларида иштирок этиш учун закалат тўлови харажатлари </t>
  </si>
  <si>
    <t>Халқаро молиявий ҳисобот стандартларини ва ESG стандартларини амалга ошириш билан боғлиқ харажатлар</t>
  </si>
  <si>
    <t>фарқи</t>
  </si>
  <si>
    <t>харажатлар сметаси ижроси таҳлили</t>
  </si>
  <si>
    <t>дивиденд солиғи (НДС  ва ФРНО)</t>
  </si>
  <si>
    <t>"Ўзкимёсаноат" АЖ ижро аппарати харажатлари</t>
  </si>
  <si>
    <t>Ўзкимёсаноат" АЖ Кузатув кенгаши харажатлари</t>
  </si>
  <si>
    <t>Кузатув кенгаши қўмитаси аъзолиги учун рағбатлантириш</t>
  </si>
  <si>
    <t>МҲТФдан ягона ижтимоий тўлов</t>
  </si>
  <si>
    <t>Жами Кузатув Кенгаши харажатлари</t>
  </si>
  <si>
    <t>Жами ижро аппарати харажатлари</t>
  </si>
  <si>
    <t>Ўзкимёсаноат" АЖ ички аудит хизмати харажатлари</t>
  </si>
  <si>
    <t>Меҳнатга ҳақ тўлаш фонди</t>
  </si>
  <si>
    <t>1.1.</t>
  </si>
  <si>
    <t>1.2.</t>
  </si>
  <si>
    <t>1.3.</t>
  </si>
  <si>
    <t>иш стажи учун тўловлар</t>
  </si>
  <si>
    <t>1.4.</t>
  </si>
  <si>
    <t>жамоа шартномасига мувофиқ тўловлар</t>
  </si>
  <si>
    <t>1.5.</t>
  </si>
  <si>
    <t>Ўқиш ва малака ошириш харажатлари (Вазирлар Маҳкамасининг 215-сонли қарори талабларига мувофиқ)</t>
  </si>
  <si>
    <t>Жами ички аудит хизмати харажатлари</t>
  </si>
  <si>
    <t>ЖАМИ ДАВР ХАРАЖАТЛАРИ</t>
  </si>
  <si>
    <t>Кўзда тутилмаган бошқа операцион харажатлар (White &amp; Case Maxam Corp юзасидан суд ва юридик хизматлар учун тўлов)</t>
  </si>
  <si>
    <t>2025 йил</t>
  </si>
  <si>
    <t>"Ўзкимёсаноат" АЖ ижро аппаратининг 2025 йил якуни бўйича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</si>
</sst>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&quot;$&quot;#,##0_);[Red]\(&quot;$&quot;#,##0\)"/>
    <numFmt numFmtId="169" formatCode="&quot;$&quot;#,##0.00_);[Red]\(&quot;$&quot;#,##0.00\)"/>
    <numFmt numFmtId="175" formatCode="#,##0.0_ ;[Red]\-#,##0.0\ "/>
    <numFmt numFmtId="176" formatCode="#,##0.00;[Red]\(#,##0.00\)"/>
    <numFmt numFmtId="177" formatCode="_-* #,##0.00[$€-1]_-;\-* #,##0.00[$€-1]_-;_-* &quot;-&quot;??[$€-1]_-"/>
    <numFmt numFmtId="178" formatCode="_(* #,##0.00_);_(* \(#,##0.00\);_(* &quot;-&quot;??_);_(@_)"/>
    <numFmt numFmtId="179" formatCode="#,##0__;[Red]\-#,##0__;"/>
  </numFmts>
  <fonts count="58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MS Sans Serif"/>
      <family val="2"/>
      <charset val="204"/>
    </font>
    <font>
      <sz val="10"/>
      <name val="Arial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0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돋움"/>
      <family val="3"/>
      <charset val="129"/>
    </font>
    <font>
      <sz val="11"/>
      <name val="돋움"/>
      <family val="2"/>
      <charset val="129"/>
    </font>
    <font>
      <sz val="10"/>
      <name val="Times New Roman"/>
      <family val="1"/>
      <charset val="204"/>
    </font>
    <font>
      <sz val="12"/>
      <color indexed="8"/>
      <name val="Times New Roman"/>
      <family val="2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2"/>
      <charset val="204"/>
    </font>
    <font>
      <sz val="13"/>
      <name val="Arial"/>
      <family val="2"/>
      <charset val="204"/>
    </font>
    <font>
      <b/>
      <sz val="12"/>
      <name val="Arial Cyr"/>
      <family val="2"/>
      <charset val="204"/>
    </font>
    <font>
      <sz val="12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3"/>
      <color theme="1"/>
      <name val="Arial"/>
      <family val="2"/>
      <charset val="204"/>
    </font>
    <font>
      <b/>
      <sz val="13"/>
      <color theme="1"/>
      <name val="Arial"/>
      <family val="2"/>
      <charset val="204"/>
    </font>
    <font>
      <i/>
      <sz val="13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i/>
      <sz val="12"/>
      <color theme="1"/>
      <name val="Arial"/>
      <family val="2"/>
      <charset val="204"/>
    </font>
    <font>
      <b/>
      <sz val="13"/>
      <color theme="8" tint="-0.249977111117893"/>
      <name val="Arial"/>
      <family val="2"/>
      <charset val="204"/>
    </font>
    <font>
      <b/>
      <sz val="13"/>
      <color rgb="FF1508C4"/>
      <name val="Arial"/>
      <family val="2"/>
      <charset val="204"/>
    </font>
    <font>
      <b/>
      <sz val="14"/>
      <color rgb="FF0000CC"/>
      <name val="Arial"/>
      <family val="2"/>
      <charset val="204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7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5" borderId="0" applyNumberFormat="0" applyBorder="0" applyAlignment="0" applyProtection="0"/>
    <xf numFmtId="0" fontId="22" fillId="8" borderId="0" applyNumberFormat="0" applyBorder="0" applyAlignment="0" applyProtection="0"/>
    <xf numFmtId="0" fontId="22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" fillId="12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0" fontId="24" fillId="3" borderId="0" applyNumberFormat="0" applyBorder="0" applyAlignment="0" applyProtection="0"/>
    <xf numFmtId="0" fontId="25" fillId="20" borderId="1" applyNumberFormat="0" applyAlignment="0" applyProtection="0"/>
    <xf numFmtId="0" fontId="26" fillId="21" borderId="2" applyNumberFormat="0" applyAlignment="0" applyProtection="0"/>
    <xf numFmtId="17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177" fontId="8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4" borderId="0" applyNumberFormat="0" applyBorder="0" applyAlignment="0" applyProtection="0"/>
    <xf numFmtId="0" fontId="29" fillId="0" borderId="3" applyNumberFormat="0" applyFill="0" applyAlignment="0" applyProtection="0"/>
    <xf numFmtId="0" fontId="30" fillId="0" borderId="4" applyNumberFormat="0" applyFill="0" applyAlignment="0" applyProtection="0"/>
    <xf numFmtId="0" fontId="31" fillId="0" borderId="5" applyNumberFormat="0" applyFill="0" applyAlignment="0" applyProtection="0"/>
    <xf numFmtId="0" fontId="31" fillId="0" borderId="0" applyNumberFormat="0" applyFill="0" applyBorder="0" applyAlignment="0" applyProtection="0"/>
    <xf numFmtId="0" fontId="32" fillId="7" borderId="1" applyNumberFormat="0" applyAlignment="0" applyProtection="0"/>
    <xf numFmtId="0" fontId="33" fillId="0" borderId="6" applyNumberFormat="0" applyFill="0" applyAlignment="0" applyProtection="0"/>
    <xf numFmtId="0" fontId="34" fillId="22" borderId="0" applyNumberFormat="0" applyBorder="0" applyAlignment="0" applyProtection="0"/>
    <xf numFmtId="0" fontId="4" fillId="0" borderId="0"/>
    <xf numFmtId="0" fontId="8" fillId="23" borderId="7" applyNumberFormat="0" applyFont="0" applyAlignment="0" applyProtection="0"/>
    <xf numFmtId="0" fontId="35" fillId="20" borderId="8" applyNumberFormat="0" applyAlignment="0" applyProtection="0"/>
    <xf numFmtId="9" fontId="3" fillId="0" borderId="0" applyFont="0" applyFill="0" applyProtection="0">
      <alignment horizontal="center"/>
    </xf>
    <xf numFmtId="0" fontId="36" fillId="0" borderId="0" applyNumberFormat="0" applyFill="0" applyBorder="0" applyAlignment="0" applyProtection="0"/>
    <xf numFmtId="0" fontId="37" fillId="0" borderId="9" applyNumberFormat="0" applyFill="0" applyAlignment="0" applyProtection="0"/>
    <xf numFmtId="0" fontId="38" fillId="0" borderId="0" applyNumberFormat="0" applyFill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3" fillId="0" borderId="0"/>
    <xf numFmtId="0" fontId="5" fillId="7" borderId="1" applyNumberFormat="0" applyAlignment="0" applyProtection="0"/>
    <xf numFmtId="0" fontId="5" fillId="7" borderId="1" applyNumberFormat="0" applyAlignment="0" applyProtection="0"/>
    <xf numFmtId="0" fontId="6" fillId="20" borderId="8" applyNumberFormat="0" applyAlignment="0" applyProtection="0"/>
    <xf numFmtId="0" fontId="6" fillId="20" borderId="8" applyNumberFormat="0" applyAlignment="0" applyProtection="0"/>
    <xf numFmtId="0" fontId="7" fillId="20" borderId="1" applyNumberFormat="0" applyAlignment="0" applyProtection="0"/>
    <xf numFmtId="0" fontId="7" fillId="20" borderId="1" applyNumberFormat="0" applyAlignment="0" applyProtection="0"/>
    <xf numFmtId="166" fontId="43" fillId="0" borderId="0" applyFont="0" applyFill="0" applyBorder="0" applyAlignment="0" applyProtection="0"/>
    <xf numFmtId="0" fontId="9" fillId="0" borderId="3" applyNumberFormat="0" applyFill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9" applyNumberFormat="0" applyFill="0" applyAlignment="0" applyProtection="0"/>
    <xf numFmtId="0" fontId="12" fillId="0" borderId="9" applyNumberFormat="0" applyFill="0" applyAlignment="0" applyProtection="0"/>
    <xf numFmtId="0" fontId="13" fillId="21" borderId="2" applyNumberFormat="0" applyAlignment="0" applyProtection="0"/>
    <xf numFmtId="0" fontId="13" fillId="21" borderId="2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48" fillId="0" borderId="0"/>
    <xf numFmtId="0" fontId="16" fillId="0" borderId="0"/>
    <xf numFmtId="0" fontId="1" fillId="0" borderId="0"/>
    <xf numFmtId="0" fontId="16" fillId="0" borderId="0"/>
    <xf numFmtId="0" fontId="16" fillId="0" borderId="0"/>
    <xf numFmtId="0" fontId="49" fillId="0" borderId="0"/>
    <xf numFmtId="0" fontId="8" fillId="0" borderId="0"/>
    <xf numFmtId="0" fontId="16" fillId="0" borderId="0"/>
    <xf numFmtId="0" fontId="41" fillId="0" borderId="0"/>
    <xf numFmtId="0" fontId="16" fillId="0" borderId="0"/>
    <xf numFmtId="0" fontId="46" fillId="0" borderId="0"/>
    <xf numFmtId="0" fontId="48" fillId="0" borderId="0"/>
    <xf numFmtId="0" fontId="48" fillId="0" borderId="0"/>
    <xf numFmtId="0" fontId="1" fillId="0" borderId="0"/>
    <xf numFmtId="0" fontId="16" fillId="0" borderId="0" applyNumberFormat="0" applyFont="0" applyFill="0" applyBorder="0" applyAlignment="0" applyProtection="0">
      <alignment vertical="top"/>
    </xf>
    <xf numFmtId="0" fontId="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48" fillId="0" borderId="0"/>
    <xf numFmtId="0" fontId="1" fillId="0" borderId="0"/>
    <xf numFmtId="0" fontId="48" fillId="0" borderId="0"/>
    <xf numFmtId="0" fontId="8" fillId="0" borderId="0"/>
    <xf numFmtId="0" fontId="16" fillId="0" borderId="0"/>
    <xf numFmtId="0" fontId="41" fillId="0" borderId="0"/>
    <xf numFmtId="0" fontId="16" fillId="0" borderId="0"/>
    <xf numFmtId="0" fontId="16" fillId="0" borderId="0"/>
    <xf numFmtId="0" fontId="41" fillId="0" borderId="0"/>
    <xf numFmtId="0" fontId="4" fillId="0" borderId="0"/>
    <xf numFmtId="0" fontId="16" fillId="0" borderId="0"/>
    <xf numFmtId="0" fontId="48" fillId="0" borderId="0"/>
    <xf numFmtId="0" fontId="16" fillId="0" borderId="0"/>
    <xf numFmtId="0" fontId="1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4" fillId="23" borderId="7" applyNumberFormat="0" applyFont="0" applyAlignment="0" applyProtection="0"/>
    <xf numFmtId="0" fontId="16" fillId="23" borderId="7" applyNumberFormat="0" applyFont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2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19" fillId="0" borderId="6" applyNumberFormat="0" applyFill="0" applyAlignment="0" applyProtection="0"/>
    <xf numFmtId="0" fontId="19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43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8" fillId="0" borderId="0" applyFont="0" applyFill="0" applyBorder="0" applyAlignment="0" applyProtection="0"/>
    <xf numFmtId="176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8" fillId="0" borderId="0" applyFont="0" applyFill="0" applyBorder="0" applyAlignment="0" applyProtection="0"/>
    <xf numFmtId="178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79" fontId="8" fillId="0" borderId="0" applyFont="0" applyFill="0" applyBorder="0" applyAlignment="0" applyProtection="0"/>
    <xf numFmtId="167" fontId="48" fillId="0" borderId="0" applyFont="0" applyFill="0" applyBorder="0" applyAlignment="0" applyProtection="0"/>
    <xf numFmtId="0" fontId="21" fillId="4" borderId="0" applyNumberFormat="0" applyBorder="0" applyAlignment="0" applyProtection="0"/>
    <xf numFmtId="0" fontId="21" fillId="4" borderId="0" applyNumberFormat="0" applyBorder="0" applyAlignment="0" applyProtection="0"/>
    <xf numFmtId="0" fontId="39" fillId="0" borderId="0"/>
    <xf numFmtId="0" fontId="40" fillId="0" borderId="0"/>
  </cellStyleXfs>
  <cellXfs count="53">
    <xf numFmtId="0" fontId="0" fillId="0" borderId="0" xfId="0"/>
    <xf numFmtId="3" fontId="50" fillId="24" borderId="10" xfId="108" applyNumberFormat="1" applyFont="1" applyFill="1" applyBorder="1" applyAlignment="1">
      <alignment horizontal="center" vertical="center"/>
    </xf>
    <xf numFmtId="3" fontId="51" fillId="24" borderId="10" xfId="108" applyNumberFormat="1" applyFont="1" applyFill="1" applyBorder="1" applyAlignment="1">
      <alignment horizontal="center" vertical="center"/>
    </xf>
    <xf numFmtId="3" fontId="50" fillId="24" borderId="0" xfId="108" applyNumberFormat="1" applyFont="1" applyFill="1" applyAlignment="1">
      <alignment horizontal="center" vertical="center"/>
    </xf>
    <xf numFmtId="3" fontId="51" fillId="24" borderId="10" xfId="108" applyNumberFormat="1" applyFont="1" applyFill="1" applyBorder="1" applyAlignment="1">
      <alignment horizontal="center" vertical="center" wrapText="1"/>
    </xf>
    <xf numFmtId="3" fontId="50" fillId="24" borderId="10" xfId="108" applyNumberFormat="1" applyFont="1" applyFill="1" applyBorder="1" applyAlignment="1">
      <alignment horizontal="left" vertical="center" wrapText="1" indent="1"/>
    </xf>
    <xf numFmtId="3" fontId="50" fillId="24" borderId="10" xfId="108" applyNumberFormat="1" applyFont="1" applyFill="1" applyBorder="1" applyAlignment="1">
      <alignment horizontal="left" vertical="center" wrapText="1" indent="2"/>
    </xf>
    <xf numFmtId="3" fontId="51" fillId="24" borderId="10" xfId="108" applyNumberFormat="1" applyFont="1" applyFill="1" applyBorder="1" applyAlignment="1">
      <alignment horizontal="left" vertical="center" indent="1"/>
    </xf>
    <xf numFmtId="3" fontId="51" fillId="24" borderId="10" xfId="182" applyNumberFormat="1" applyFont="1" applyFill="1" applyBorder="1" applyAlignment="1">
      <alignment horizontal="center" vertical="center"/>
    </xf>
    <xf numFmtId="3" fontId="51" fillId="24" borderId="0" xfId="108" applyNumberFormat="1" applyFont="1" applyFill="1" applyAlignment="1">
      <alignment horizontal="center" vertical="center"/>
    </xf>
    <xf numFmtId="3" fontId="52" fillId="24" borderId="10" xfId="108" applyNumberFormat="1" applyFont="1" applyFill="1" applyBorder="1" applyAlignment="1">
      <alignment horizontal="left" vertical="center" wrapText="1" indent="1"/>
    </xf>
    <xf numFmtId="3" fontId="50" fillId="24" borderId="10" xfId="108" applyNumberFormat="1" applyFont="1" applyFill="1" applyBorder="1" applyAlignment="1">
      <alignment horizontal="left" vertical="center" indent="1"/>
    </xf>
    <xf numFmtId="3" fontId="45" fillId="24" borderId="10" xfId="108" applyNumberFormat="1" applyFont="1" applyFill="1" applyBorder="1" applyAlignment="1">
      <alignment horizontal="left" vertical="center" wrapText="1" indent="1"/>
    </xf>
    <xf numFmtId="3" fontId="51" fillId="24" borderId="10" xfId="108" applyNumberFormat="1" applyFont="1" applyFill="1" applyBorder="1" applyAlignment="1">
      <alignment horizontal="left" vertical="center" wrapText="1" indent="1"/>
    </xf>
    <xf numFmtId="3" fontId="50" fillId="24" borderId="10" xfId="108" applyNumberFormat="1" applyFont="1" applyFill="1" applyBorder="1" applyAlignment="1">
      <alignment horizontal="center" vertical="center" wrapText="1"/>
    </xf>
    <xf numFmtId="3" fontId="50" fillId="24" borderId="0" xfId="108" applyNumberFormat="1" applyFont="1" applyFill="1" applyAlignment="1">
      <alignment horizontal="left" vertical="center"/>
    </xf>
    <xf numFmtId="4" fontId="50" fillId="24" borderId="0" xfId="108" applyNumberFormat="1" applyFont="1" applyFill="1" applyAlignment="1">
      <alignment horizontal="center" vertical="center"/>
    </xf>
    <xf numFmtId="3" fontId="50" fillId="25" borderId="10" xfId="108" applyNumberFormat="1" applyFont="1" applyFill="1" applyBorder="1" applyAlignment="1">
      <alignment horizontal="center" vertical="center"/>
    </xf>
    <xf numFmtId="3" fontId="53" fillId="24" borderId="10" xfId="108" applyNumberFormat="1" applyFont="1" applyFill="1" applyBorder="1" applyAlignment="1">
      <alignment horizontal="center" vertical="center"/>
    </xf>
    <xf numFmtId="3" fontId="54" fillId="24" borderId="10" xfId="108" applyNumberFormat="1" applyFont="1" applyFill="1" applyBorder="1" applyAlignment="1">
      <alignment horizontal="left" vertical="center" wrapText="1" indent="2"/>
    </xf>
    <xf numFmtId="3" fontId="54" fillId="24" borderId="10" xfId="108" applyNumberFormat="1" applyFont="1" applyFill="1" applyBorder="1" applyAlignment="1">
      <alignment horizontal="center" vertical="center"/>
    </xf>
    <xf numFmtId="3" fontId="53" fillId="24" borderId="0" xfId="108" applyNumberFormat="1" applyFont="1" applyFill="1" applyAlignment="1">
      <alignment horizontal="center" vertical="center"/>
    </xf>
    <xf numFmtId="3" fontId="54" fillId="24" borderId="0" xfId="108" applyNumberFormat="1" applyFont="1" applyFill="1" applyAlignment="1">
      <alignment horizontal="center" vertical="center"/>
    </xf>
    <xf numFmtId="3" fontId="54" fillId="24" borderId="10" xfId="108" applyNumberFormat="1" applyFont="1" applyFill="1" applyBorder="1" applyAlignment="1">
      <alignment horizontal="left" vertical="center" wrapText="1" indent="3"/>
    </xf>
    <xf numFmtId="3" fontId="54" fillId="24" borderId="10" xfId="108" applyNumberFormat="1" applyFont="1" applyFill="1" applyBorder="1" applyAlignment="1">
      <alignment horizontal="left" vertical="center" wrapText="1" indent="1"/>
    </xf>
    <xf numFmtId="3" fontId="51" fillId="24" borderId="10" xfId="108" applyNumberFormat="1" applyFont="1" applyFill="1" applyBorder="1" applyAlignment="1">
      <alignment horizontal="center" vertical="center" wrapText="1"/>
    </xf>
    <xf numFmtId="3" fontId="51" fillId="24" borderId="10" xfId="108" applyNumberFormat="1" applyFont="1" applyFill="1" applyBorder="1" applyAlignment="1">
      <alignment horizontal="center" vertical="center" wrapText="1"/>
    </xf>
    <xf numFmtId="3" fontId="51" fillId="24" borderId="10" xfId="108" applyNumberFormat="1" applyFont="1" applyFill="1" applyBorder="1" applyAlignment="1">
      <alignment horizontal="center" vertical="center"/>
    </xf>
    <xf numFmtId="3" fontId="51" fillId="24" borderId="0" xfId="108" applyNumberFormat="1" applyFont="1" applyFill="1" applyAlignment="1">
      <alignment horizontal="center" vertical="center"/>
    </xf>
    <xf numFmtId="3" fontId="50" fillId="0" borderId="0" xfId="108" applyNumberFormat="1" applyFont="1" applyAlignment="1">
      <alignment horizontal="center" vertical="center"/>
    </xf>
    <xf numFmtId="3" fontId="55" fillId="0" borderId="10" xfId="108" applyNumberFormat="1" applyFont="1" applyBorder="1" applyAlignment="1">
      <alignment horizontal="left" vertical="center" wrapText="1" indent="1"/>
    </xf>
    <xf numFmtId="3" fontId="55" fillId="0" borderId="10" xfId="108" applyNumberFormat="1" applyFont="1" applyBorder="1" applyAlignment="1">
      <alignment horizontal="center" vertical="center" wrapText="1"/>
    </xf>
    <xf numFmtId="3" fontId="50" fillId="0" borderId="10" xfId="108" applyNumberFormat="1" applyFont="1" applyBorder="1" applyAlignment="1">
      <alignment horizontal="center" vertical="center"/>
    </xf>
    <xf numFmtId="3" fontId="50" fillId="0" borderId="10" xfId="108" applyNumberFormat="1" applyFont="1" applyBorder="1" applyAlignment="1">
      <alignment horizontal="left" vertical="center" wrapText="1"/>
    </xf>
    <xf numFmtId="3" fontId="52" fillId="0" borderId="10" xfId="108" applyNumberFormat="1" applyFont="1" applyBorder="1" applyAlignment="1">
      <alignment horizontal="center" vertical="center"/>
    </xf>
    <xf numFmtId="0" fontId="47" fillId="24" borderId="10" xfId="152" applyFont="1" applyFill="1" applyBorder="1" applyAlignment="1">
      <alignment horizontal="left" vertical="center" wrapText="1"/>
    </xf>
    <xf numFmtId="3" fontId="56" fillId="0" borderId="10" xfId="108" applyNumberFormat="1" applyFont="1" applyBorder="1" applyAlignment="1">
      <alignment horizontal="left" vertical="center" wrapText="1" indent="1"/>
    </xf>
    <xf numFmtId="3" fontId="56" fillId="0" borderId="10" xfId="108" applyNumberFormat="1" applyFont="1" applyBorder="1" applyAlignment="1">
      <alignment horizontal="center" vertical="center" wrapText="1"/>
    </xf>
    <xf numFmtId="3" fontId="52" fillId="0" borderId="11" xfId="108" applyNumberFormat="1" applyFont="1" applyBorder="1" applyAlignment="1">
      <alignment horizontal="left" vertical="center" wrapText="1" indent="1"/>
    </xf>
    <xf numFmtId="3" fontId="53" fillId="24" borderId="0" xfId="108" applyNumberFormat="1" applyFont="1" applyFill="1" applyAlignment="1">
      <alignment vertical="center"/>
    </xf>
    <xf numFmtId="3" fontId="53" fillId="24" borderId="0" xfId="108" applyNumberFormat="1" applyFont="1" applyFill="1" applyAlignment="1">
      <alignment horizontal="left" vertical="center"/>
    </xf>
    <xf numFmtId="3" fontId="50" fillId="0" borderId="10" xfId="108" applyNumberFormat="1" applyFont="1" applyFill="1" applyBorder="1" applyAlignment="1">
      <alignment horizontal="center" vertical="center"/>
    </xf>
    <xf numFmtId="3" fontId="51" fillId="24" borderId="10" xfId="108" applyNumberFormat="1" applyFont="1" applyFill="1" applyBorder="1" applyAlignment="1">
      <alignment horizontal="center" vertical="center" wrapText="1"/>
    </xf>
    <xf numFmtId="3" fontId="56" fillId="25" borderId="11" xfId="108" applyNumberFormat="1" applyFont="1" applyFill="1" applyBorder="1" applyAlignment="1">
      <alignment horizontal="center" vertical="center"/>
    </xf>
    <xf numFmtId="3" fontId="56" fillId="25" borderId="12" xfId="108" applyNumberFormat="1" applyFont="1" applyFill="1" applyBorder="1" applyAlignment="1">
      <alignment horizontal="center" vertical="center"/>
    </xf>
    <xf numFmtId="3" fontId="56" fillId="25" borderId="13" xfId="108" applyNumberFormat="1" applyFont="1" applyFill="1" applyBorder="1" applyAlignment="1">
      <alignment horizontal="center" vertical="center"/>
    </xf>
    <xf numFmtId="3" fontId="51" fillId="24" borderId="0" xfId="108" applyNumberFormat="1" applyFont="1" applyFill="1" applyAlignment="1">
      <alignment horizontal="center" vertical="center"/>
    </xf>
    <xf numFmtId="3" fontId="51" fillId="24" borderId="10" xfId="108" applyNumberFormat="1" applyFont="1" applyFill="1" applyBorder="1" applyAlignment="1">
      <alignment horizontal="center" vertical="center"/>
    </xf>
    <xf numFmtId="3" fontId="57" fillId="26" borderId="11" xfId="108" applyNumberFormat="1" applyFont="1" applyFill="1" applyBorder="1" applyAlignment="1">
      <alignment horizontal="center" vertical="center"/>
    </xf>
    <xf numFmtId="3" fontId="57" fillId="26" borderId="12" xfId="108" applyNumberFormat="1" applyFont="1" applyFill="1" applyBorder="1" applyAlignment="1">
      <alignment horizontal="center" vertical="center"/>
    </xf>
    <xf numFmtId="3" fontId="57" fillId="26" borderId="13" xfId="108" applyNumberFormat="1" applyFont="1" applyFill="1" applyBorder="1" applyAlignment="1">
      <alignment horizontal="center" vertical="center"/>
    </xf>
    <xf numFmtId="3" fontId="50" fillId="24" borderId="0" xfId="108" applyNumberFormat="1" applyFont="1" applyFill="1" applyAlignment="1">
      <alignment horizontal="left" vertical="center"/>
    </xf>
    <xf numFmtId="3" fontId="51" fillId="24" borderId="10" xfId="108" applyNumberFormat="1" applyFont="1" applyFill="1" applyBorder="1" applyAlignment="1">
      <alignment horizontal="center" vertical="center" wrapText="1"/>
    </xf>
  </cellXfs>
  <cellStyles count="18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Акцент1 2" xfId="7"/>
    <cellStyle name="20% - Акцент2 2" xfId="8"/>
    <cellStyle name="20% - Акцент3 2" xfId="9"/>
    <cellStyle name="20% - Акцент4 2" xfId="10"/>
    <cellStyle name="20% - Акцент5 2" xfId="11"/>
    <cellStyle name="20% - Акцент6 2" xfId="12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Акцент1 2" xfId="19"/>
    <cellStyle name="40% - Акцент2 2" xfId="20"/>
    <cellStyle name="40% - Акцент3 2" xfId="21"/>
    <cellStyle name="40% - Акцент4 2" xfId="22"/>
    <cellStyle name="40% - Акцент5 2" xfId="23"/>
    <cellStyle name="40% - Акцент6 2" xfId="24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Акцент1 2" xfId="31"/>
    <cellStyle name="60% - Акцент2 2" xfId="32"/>
    <cellStyle name="60% - Акцент3 2" xfId="33"/>
    <cellStyle name="60% - Акцент4 2" xfId="34"/>
    <cellStyle name="60% - Акцент5 2" xfId="35"/>
    <cellStyle name="60% - Акцент6 2" xfId="36"/>
    <cellStyle name="Accent1" xfId="37"/>
    <cellStyle name="Accent2" xfId="38"/>
    <cellStyle name="Accent3" xfId="39"/>
    <cellStyle name="Accent4" xfId="40"/>
    <cellStyle name="Accent5" xfId="41"/>
    <cellStyle name="Accent6" xfId="42"/>
    <cellStyle name="Bad" xfId="43"/>
    <cellStyle name="Calculation" xfId="44"/>
    <cellStyle name="Check Cell" xfId="45"/>
    <cellStyle name="Comma_Balance" xfId="46"/>
    <cellStyle name="Currency [0]_SCHEDULE.XLS" xfId="47"/>
    <cellStyle name="Currency_SCHEDULE.XLS" xfId="48"/>
    <cellStyle name="Euro" xfId="49"/>
    <cellStyle name="Explanatory Text" xfId="50"/>
    <cellStyle name="Good" xfId="51"/>
    <cellStyle name="Heading 1" xfId="52"/>
    <cellStyle name="Heading 2" xfId="53"/>
    <cellStyle name="Heading 3" xfId="54"/>
    <cellStyle name="Heading 4" xfId="55"/>
    <cellStyle name="Input" xfId="56"/>
    <cellStyle name="Linked Cell" xfId="57"/>
    <cellStyle name="Neutral" xfId="58"/>
    <cellStyle name="Normal_Sheet1" xfId="59"/>
    <cellStyle name="Note" xfId="60"/>
    <cellStyle name="Output" xfId="61"/>
    <cellStyle name="Percent_FinPlan" xfId="62"/>
    <cellStyle name="Title" xfId="63"/>
    <cellStyle name="Total" xfId="64"/>
    <cellStyle name="Warning Text" xfId="65"/>
    <cellStyle name="Акцент1" xfId="66" builtinId="29" customBuiltin="1"/>
    <cellStyle name="Акцент1 2" xfId="67"/>
    <cellStyle name="Акцент2" xfId="68" builtinId="33" customBuiltin="1"/>
    <cellStyle name="Акцент2 2" xfId="69"/>
    <cellStyle name="Акцент3" xfId="70" builtinId="37" customBuiltin="1"/>
    <cellStyle name="Акцент3 2" xfId="71"/>
    <cellStyle name="Акцент4" xfId="72" builtinId="41" customBuiltin="1"/>
    <cellStyle name="Акцент4 2" xfId="73"/>
    <cellStyle name="Акцент5" xfId="74" builtinId="45" customBuiltin="1"/>
    <cellStyle name="Акцент5 2" xfId="75"/>
    <cellStyle name="Акцент6" xfId="76" builtinId="49" customBuiltin="1"/>
    <cellStyle name="Акцент6 2" xfId="77"/>
    <cellStyle name="Баланс ИПК &quot;ШАРК&quot; (в рублях)" xfId="78"/>
    <cellStyle name="Ввод " xfId="79" builtinId="20" customBuiltin="1"/>
    <cellStyle name="Ввод  2" xfId="80"/>
    <cellStyle name="Вывод" xfId="81" builtinId="21" customBuiltin="1"/>
    <cellStyle name="Вывод 2" xfId="82"/>
    <cellStyle name="Вычисление" xfId="83" builtinId="22" customBuiltin="1"/>
    <cellStyle name="Вычисление 2" xfId="84"/>
    <cellStyle name="Денежный 2" xfId="85"/>
    <cellStyle name="Заголовок 1" xfId="86" builtinId="16" customBuiltin="1"/>
    <cellStyle name="Заголовок 1 2" xfId="87"/>
    <cellStyle name="Заголовок 2" xfId="88" builtinId="17" customBuiltin="1"/>
    <cellStyle name="Заголовок 2 2" xfId="89"/>
    <cellStyle name="Заголовок 3" xfId="90" builtinId="18" customBuiltin="1"/>
    <cellStyle name="Заголовок 3 2" xfId="91"/>
    <cellStyle name="Заголовок 4" xfId="92" builtinId="19" customBuiltin="1"/>
    <cellStyle name="Заголовок 4 2" xfId="93"/>
    <cellStyle name="Итог" xfId="94" builtinId="25" customBuiltin="1"/>
    <cellStyle name="Итог 2" xfId="95"/>
    <cellStyle name="Контрольная ячейка" xfId="96" builtinId="23" customBuiltin="1"/>
    <cellStyle name="Контрольная ячейка 2" xfId="97"/>
    <cellStyle name="Название" xfId="98" builtinId="15" customBuiltin="1"/>
    <cellStyle name="Название 2" xfId="99"/>
    <cellStyle name="Нейтральный" xfId="100" builtinId="28" customBuiltin="1"/>
    <cellStyle name="Нейтральный 2" xfId="101"/>
    <cellStyle name="Обычный" xfId="0" builtinId="0"/>
    <cellStyle name="Обычный 10" xfId="102"/>
    <cellStyle name="Обычный 11" xfId="103"/>
    <cellStyle name="Обычный 12" xfId="104"/>
    <cellStyle name="Обычный 13" xfId="105"/>
    <cellStyle name="Обычный 14" xfId="106"/>
    <cellStyle name="Обычный 15" xfId="107"/>
    <cellStyle name="Обычный 16" xfId="108"/>
    <cellStyle name="Обычный 16 2" xfId="109"/>
    <cellStyle name="Обычный 16_Иловалар" xfId="110"/>
    <cellStyle name="Обычный 17" xfId="111"/>
    <cellStyle name="Обычный 18" xfId="112"/>
    <cellStyle name="Обычный 19" xfId="113"/>
    <cellStyle name="Обычный 2" xfId="114"/>
    <cellStyle name="Обычный 2 2" xfId="115"/>
    <cellStyle name="Обычный 2 2 2" xfId="116"/>
    <cellStyle name="Обычный 2 2 3" xfId="117"/>
    <cellStyle name="Обычный 2 2_1-ЯИУ 2009 йил январь-сентябр-9 ой-тармоклар" xfId="118"/>
    <cellStyle name="Обычный 2 3" xfId="119"/>
    <cellStyle name="Обычный 2 3 2" xfId="120"/>
    <cellStyle name="Обычный 2 3_Иловалар" xfId="121"/>
    <cellStyle name="Обычный 2 4" xfId="122"/>
    <cellStyle name="Обычный 2_Прогноз Баланс и фин результат за 2014г для БП" xfId="123"/>
    <cellStyle name="Обычный 26" xfId="124"/>
    <cellStyle name="Обычный 27" xfId="125"/>
    <cellStyle name="Обычный 28" xfId="126"/>
    <cellStyle name="Обычный 3" xfId="127"/>
    <cellStyle name="Обычный 3 2" xfId="128"/>
    <cellStyle name="Обычный 3 2 2" xfId="129"/>
    <cellStyle name="Обычный 3 2 2 2" xfId="130"/>
    <cellStyle name="Обычный 3 2 2_паспорт локализации холодильников 2012г версия для Р.М " xfId="131"/>
    <cellStyle name="Обычный 3 2 3" xfId="132"/>
    <cellStyle name="Обычный 3 2_паспорт локализации холодильников 2012г версия для Р.М " xfId="133"/>
    <cellStyle name="Обычный 3 3" xfId="134"/>
    <cellStyle name="Обычный 3_Сино-308 15.12.10" xfId="135"/>
    <cellStyle name="Обычный 39" xfId="136"/>
    <cellStyle name="Обычный 4" xfId="137"/>
    <cellStyle name="Обычный 4 2" xfId="138"/>
    <cellStyle name="Обычный 4 2 2" xfId="139"/>
    <cellStyle name="Обычный 4 2 3" xfId="140"/>
    <cellStyle name="Обычный 4 2_паспорт локализации холодильников 2012г версия для Р.М " xfId="141"/>
    <cellStyle name="Обычный 4 3" xfId="142"/>
    <cellStyle name="Обычный 45 2" xfId="143"/>
    <cellStyle name="Обычный 5" xfId="144"/>
    <cellStyle name="Обычный 5 2" xfId="145"/>
    <cellStyle name="Обычный 5 3" xfId="146"/>
    <cellStyle name="Обычный 5_паспорт локализации холодильников 2012г версия для Р.М " xfId="147"/>
    <cellStyle name="Обычный 6" xfId="148"/>
    <cellStyle name="Обычный 7" xfId="149"/>
    <cellStyle name="Обычный 8" xfId="150"/>
    <cellStyle name="Обычный 9" xfId="151"/>
    <cellStyle name="Обычный_Сино-307 (6.09.2008) г." xfId="152"/>
    <cellStyle name="Плохой" xfId="153" builtinId="27" customBuiltin="1"/>
    <cellStyle name="Плохой 2" xfId="154"/>
    <cellStyle name="Пояснение" xfId="155" builtinId="53" customBuiltin="1"/>
    <cellStyle name="Пояснение 2" xfId="156"/>
    <cellStyle name="Примечание" xfId="157" builtinId="10" customBuiltin="1"/>
    <cellStyle name="Примечание 2" xfId="158"/>
    <cellStyle name="Процентный 2" xfId="159"/>
    <cellStyle name="Процентный 3" xfId="160"/>
    <cellStyle name="Процентный 3 2" xfId="161"/>
    <cellStyle name="Процентный 4" xfId="162"/>
    <cellStyle name="Процентный 5" xfId="163"/>
    <cellStyle name="Связанная ячейка" xfId="164" builtinId="24" customBuiltin="1"/>
    <cellStyle name="Связанная ячейка 2" xfId="165"/>
    <cellStyle name="Текст предупреждения" xfId="166" builtinId="11" customBuiltin="1"/>
    <cellStyle name="Текст предупреждения 2" xfId="167"/>
    <cellStyle name="Финансовый 2" xfId="168"/>
    <cellStyle name="Финансовый 2 2" xfId="169"/>
    <cellStyle name="Финансовый 2 2 2" xfId="170"/>
    <cellStyle name="Финансовый 2 2 2 2" xfId="171"/>
    <cellStyle name="Финансовый 2 3" xfId="172"/>
    <cellStyle name="Финансовый 3" xfId="173"/>
    <cellStyle name="Финансовый 3 2" xfId="174"/>
    <cellStyle name="Финансовый 4" xfId="175"/>
    <cellStyle name="Финансовый 4 2" xfId="176"/>
    <cellStyle name="Финансовый 4 3" xfId="177"/>
    <cellStyle name="Финансовый 5" xfId="178"/>
    <cellStyle name="Финансовый 6" xfId="179"/>
    <cellStyle name="Финансовый 7" xfId="180"/>
    <cellStyle name="Финансовый 8" xfId="181"/>
    <cellStyle name="Финансовый 9" xfId="182"/>
    <cellStyle name="Хороший" xfId="183" builtinId="26" customBuiltin="1"/>
    <cellStyle name="Хороший 2" xfId="184"/>
    <cellStyle name="표준_BACK-UP" xfId="185"/>
    <cellStyle name="常规_PK_CNcntr(Bolt-11)" xfId="18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51\8.%20Iqtisodiyot%20va%20biznesni%20rejalashtirish%20departamenti\Users\Ravshan\Desktop\&#1076;&#1086;&#1082;&#1091;&#1084;&#1077;&#1085;&#1090;&#1099;%20&#1076;&#1086;%2013.09.2013\&#1055;&#1086;&#1090;&#1086;&#1082;%202013%20&#1088;&#1072;&#1089;&#1095;&#1077;&#1090;%20&#1073;&#1087;%20&#1055;&#1057;&#1041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1.20\&#1090;&#1080;&#1084;&#1091;&#1088;\&#1055;&#1072;&#1089;&#1087;&#1086;&#1088;&#1090;%20&#1051;&#1086;&#1082;&#1072;&#1083;&#1080;&#1079;&#1072;&#1094;&#1080;&#1080;%20&#1085;&#1072;%202013&#1075;,%202014-2016&#1075;&#1075;\&#1055;&#1072;&#1089;&#1087;&#1086;&#1088;&#1090;%20&#1055;&#1042;&#1061;\&#1087;&#1072;&#1089;&#1087;&#1086;&#1088;&#1090;%20&#1083;&#1086;&#1082;&#1072;&#1083;&#1080;&#1079;&#1072;&#1094;&#1080;&#1080;%20&#1093;&#1086;&#1083;&#1086;&#1076;&#1080;&#1083;&#1100;&#1085;&#1080;&#1082;&#1086;&#1074;%202012&#1075;%20&#1080;&#1089;&#1087;%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ток наличности"/>
      <sheetName val="прибыль (убытки)"/>
      <sheetName val="пр-во"/>
      <sheetName val="реал"/>
      <sheetName val="прибыль (убытки) 2"/>
      <sheetName val="Кредит1"/>
      <sheetName val="2011"/>
      <sheetName val="ПВХ"/>
      <sheetName val="2012-13 сум темп"/>
      <sheetName val="Январь 2012"/>
      <sheetName val="февраль 2012"/>
      <sheetName val="март 2012"/>
      <sheetName val="Апрель 2012"/>
      <sheetName val="Май 2012"/>
      <sheetName val="Июнь 2012"/>
      <sheetName val="Июль 2012"/>
      <sheetName val="Август 2012"/>
      <sheetName val="Сентябрь 2012"/>
      <sheetName val="Октябрь 2012"/>
      <sheetName val="Ноябрь 2012"/>
      <sheetName val="Декабрь 2012"/>
      <sheetName val="Январь 2013"/>
      <sheetName val="Февраль 2013 "/>
      <sheetName val="Март 2013 "/>
      <sheetName val="апрель 2013"/>
      <sheetName val="май 2013"/>
      <sheetName val="Июнь 2013"/>
      <sheetName val="Июль 2013"/>
      <sheetName val="Август 2013"/>
      <sheetName val="Сентябрь 2013"/>
      <sheetName val="Октябрь 2013"/>
      <sheetName val="Ноябрь 2013"/>
      <sheetName val="Декабрь 201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ьный лист"/>
      <sheetName val="1."/>
      <sheetName val="2."/>
      <sheetName val="3."/>
      <sheetName val="4."/>
      <sheetName val="Цена"/>
      <sheetName val="5.1"/>
      <sheetName val="5.2"/>
      <sheetName val="5.3"/>
      <sheetName val="6.1"/>
      <sheetName val="517"/>
      <sheetName val="7."/>
      <sheetName val="8."/>
      <sheetName val="9."/>
      <sheetName val="10."/>
      <sheetName val="11.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E158"/>
  <sheetViews>
    <sheetView tabSelected="1" view="pageBreakPreview" zoomScale="110" zoomScaleNormal="110" zoomScaleSheetLayoutView="110"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D15" sqref="D15"/>
    </sheetView>
  </sheetViews>
  <sheetFormatPr defaultRowHeight="16.5" outlineLevelRow="1" x14ac:dyDescent="0.2"/>
  <cols>
    <col min="1" max="1" width="6" style="3" customWidth="1"/>
    <col min="2" max="2" width="76.140625" style="3" customWidth="1"/>
    <col min="3" max="5" width="16.7109375" style="3" customWidth="1"/>
    <col min="6" max="16384" width="9.140625" style="3"/>
  </cols>
  <sheetData>
    <row r="3" spans="1:5" x14ac:dyDescent="0.2">
      <c r="A3" s="46" t="s">
        <v>136</v>
      </c>
      <c r="B3" s="46"/>
      <c r="C3" s="46"/>
      <c r="D3" s="46"/>
      <c r="E3" s="46"/>
    </row>
    <row r="4" spans="1:5" ht="18.75" customHeight="1" x14ac:dyDescent="0.2">
      <c r="A4" s="46" t="s">
        <v>114</v>
      </c>
      <c r="B4" s="46"/>
      <c r="C4" s="46"/>
      <c r="D4" s="46"/>
      <c r="E4" s="46"/>
    </row>
    <row r="6" spans="1:5" ht="18" customHeight="1" x14ac:dyDescent="0.2">
      <c r="A6" s="52" t="s">
        <v>1</v>
      </c>
      <c r="B6" s="52" t="s">
        <v>2</v>
      </c>
      <c r="C6" s="52" t="s">
        <v>135</v>
      </c>
      <c r="D6" s="52"/>
      <c r="E6" s="52"/>
    </row>
    <row r="7" spans="1:5" ht="24.75" customHeight="1" x14ac:dyDescent="0.2">
      <c r="A7" s="52"/>
      <c r="B7" s="52"/>
      <c r="C7" s="4" t="s">
        <v>35</v>
      </c>
      <c r="D7" s="4" t="s">
        <v>36</v>
      </c>
      <c r="E7" s="4" t="s">
        <v>113</v>
      </c>
    </row>
    <row r="8" spans="1:5" ht="6" customHeight="1" x14ac:dyDescent="0.2">
      <c r="A8" s="4"/>
      <c r="B8" s="4"/>
      <c r="C8" s="4"/>
      <c r="D8" s="4"/>
      <c r="E8" s="4"/>
    </row>
    <row r="9" spans="1:5" s="29" customFormat="1" ht="35.25" customHeight="1" x14ac:dyDescent="0.2">
      <c r="A9" s="43" t="s">
        <v>116</v>
      </c>
      <c r="B9" s="44"/>
      <c r="C9" s="44"/>
      <c r="D9" s="44"/>
      <c r="E9" s="45"/>
    </row>
    <row r="10" spans="1:5" ht="23.25" customHeight="1" x14ac:dyDescent="0.2">
      <c r="A10" s="47" t="s">
        <v>3</v>
      </c>
      <c r="B10" s="47"/>
      <c r="C10" s="47"/>
      <c r="D10" s="47"/>
      <c r="E10" s="47"/>
    </row>
    <row r="11" spans="1:5" ht="20.25" customHeight="1" x14ac:dyDescent="0.2">
      <c r="A11" s="1">
        <v>1</v>
      </c>
      <c r="B11" s="5" t="s">
        <v>103</v>
      </c>
      <c r="C11" s="17">
        <f>C12+C13+C14</f>
        <v>28789849.32</v>
      </c>
      <c r="D11" s="17">
        <f>D12+D13+D14</f>
        <v>25399274</v>
      </c>
      <c r="E11" s="17">
        <f>D11-C11</f>
        <v>-3390575.3200000003</v>
      </c>
    </row>
    <row r="12" spans="1:5" s="21" customFormat="1" ht="20.25" customHeight="1" outlineLevel="1" x14ac:dyDescent="0.2">
      <c r="A12" s="18"/>
      <c r="B12" s="19" t="s">
        <v>90</v>
      </c>
      <c r="C12" s="20">
        <v>12112740.279999999</v>
      </c>
      <c r="D12" s="20">
        <v>11506420</v>
      </c>
      <c r="E12" s="20">
        <f t="shared" ref="E12:E75" si="0">D12-C12</f>
        <v>-606320.27999999933</v>
      </c>
    </row>
    <row r="13" spans="1:5" s="21" customFormat="1" ht="20.25" customHeight="1" outlineLevel="1" x14ac:dyDescent="0.2">
      <c r="A13" s="18"/>
      <c r="B13" s="19" t="s">
        <v>91</v>
      </c>
      <c r="C13" s="20">
        <v>2713634.8730000001</v>
      </c>
      <c r="D13" s="20">
        <v>2578450</v>
      </c>
      <c r="E13" s="20">
        <f t="shared" si="0"/>
        <v>-135184.87300000014</v>
      </c>
    </row>
    <row r="14" spans="1:5" s="21" customFormat="1" ht="20.25" customHeight="1" outlineLevel="1" x14ac:dyDescent="0.2">
      <c r="A14" s="18"/>
      <c r="B14" s="19" t="s">
        <v>92</v>
      </c>
      <c r="C14" s="20">
        <v>13963474.166999999</v>
      </c>
      <c r="D14" s="20">
        <v>11314404</v>
      </c>
      <c r="E14" s="20">
        <f t="shared" si="0"/>
        <v>-2649070.1669999994</v>
      </c>
    </row>
    <row r="15" spans="1:5" ht="20.25" customHeight="1" x14ac:dyDescent="0.2">
      <c r="A15" s="1">
        <f>A11+1</f>
        <v>2</v>
      </c>
      <c r="B15" s="5" t="s">
        <v>8</v>
      </c>
      <c r="C15" s="1">
        <v>9843733.5075000003</v>
      </c>
      <c r="D15" s="41">
        <v>7437412</v>
      </c>
      <c r="E15" s="20">
        <f t="shared" si="0"/>
        <v>-2406321.5075000003</v>
      </c>
    </row>
    <row r="16" spans="1:5" ht="20.25" customHeight="1" x14ac:dyDescent="0.2">
      <c r="A16" s="1">
        <f>A15+1</f>
        <v>3</v>
      </c>
      <c r="B16" s="5" t="s">
        <v>9</v>
      </c>
      <c r="C16" s="17">
        <f>C18+C19</f>
        <v>4000000</v>
      </c>
      <c r="D16" s="17">
        <f>D18+D19</f>
        <v>3535400</v>
      </c>
      <c r="E16" s="17">
        <f t="shared" si="0"/>
        <v>-464600</v>
      </c>
    </row>
    <row r="17" spans="1:5" ht="20.25" customHeight="1" outlineLevel="1" x14ac:dyDescent="0.2">
      <c r="A17" s="1"/>
      <c r="B17" s="6" t="s">
        <v>55</v>
      </c>
      <c r="C17" s="1"/>
      <c r="D17" s="1"/>
      <c r="E17" s="1"/>
    </row>
    <row r="18" spans="1:5" s="22" customFormat="1" ht="20.25" customHeight="1" outlineLevel="1" x14ac:dyDescent="0.2">
      <c r="A18" s="20"/>
      <c r="B18" s="19" t="s">
        <v>56</v>
      </c>
      <c r="C18" s="20">
        <v>800000</v>
      </c>
      <c r="D18" s="20">
        <v>785000</v>
      </c>
      <c r="E18" s="20">
        <f t="shared" si="0"/>
        <v>-15000</v>
      </c>
    </row>
    <row r="19" spans="1:5" s="22" customFormat="1" ht="20.25" customHeight="1" outlineLevel="1" x14ac:dyDescent="0.2">
      <c r="A19" s="20"/>
      <c r="B19" s="19" t="s">
        <v>57</v>
      </c>
      <c r="C19" s="20">
        <v>3200000</v>
      </c>
      <c r="D19" s="20">
        <v>2750400</v>
      </c>
      <c r="E19" s="20">
        <f t="shared" si="0"/>
        <v>-449600</v>
      </c>
    </row>
    <row r="20" spans="1:5" ht="20.25" customHeight="1" x14ac:dyDescent="0.2">
      <c r="A20" s="1">
        <f>A16+1</f>
        <v>4</v>
      </c>
      <c r="B20" s="5" t="s">
        <v>10</v>
      </c>
      <c r="C20" s="17">
        <f>C22+C23+C24+C25+C26+C27+C28+C29+C30+C31+C32+C33+C34+C35</f>
        <v>2365440</v>
      </c>
      <c r="D20" s="17">
        <f>D22+D23+D24+D25+D26+D27+D28+D29+D30+D31+D32+D33+D34+D35</f>
        <v>1182642</v>
      </c>
      <c r="E20" s="17">
        <f t="shared" si="0"/>
        <v>-1182798</v>
      </c>
    </row>
    <row r="21" spans="1:5" ht="20.25" customHeight="1" outlineLevel="1" x14ac:dyDescent="0.2">
      <c r="A21" s="1"/>
      <c r="B21" s="5" t="s">
        <v>55</v>
      </c>
      <c r="C21" s="1"/>
      <c r="D21" s="1"/>
      <c r="E21" s="1"/>
    </row>
    <row r="22" spans="1:5" s="22" customFormat="1" ht="20.25" customHeight="1" outlineLevel="1" x14ac:dyDescent="0.2">
      <c r="A22" s="20"/>
      <c r="B22" s="19" t="s">
        <v>58</v>
      </c>
      <c r="C22" s="20">
        <v>471000</v>
      </c>
      <c r="D22" s="20">
        <v>354835</v>
      </c>
      <c r="E22" s="20">
        <f t="shared" si="0"/>
        <v>-116165</v>
      </c>
    </row>
    <row r="23" spans="1:5" s="22" customFormat="1" ht="20.25" customHeight="1" outlineLevel="1" x14ac:dyDescent="0.2">
      <c r="A23" s="20"/>
      <c r="B23" s="19" t="s">
        <v>59</v>
      </c>
      <c r="C23" s="20">
        <v>1020000</v>
      </c>
      <c r="D23" s="20">
        <v>0</v>
      </c>
      <c r="E23" s="20">
        <f t="shared" si="0"/>
        <v>-1020000</v>
      </c>
    </row>
    <row r="24" spans="1:5" s="22" customFormat="1" ht="20.25" customHeight="1" outlineLevel="1" x14ac:dyDescent="0.2">
      <c r="A24" s="20"/>
      <c r="B24" s="19" t="s">
        <v>60</v>
      </c>
      <c r="C24" s="20">
        <v>22000</v>
      </c>
      <c r="D24" s="20">
        <v>108397</v>
      </c>
      <c r="E24" s="20">
        <f t="shared" si="0"/>
        <v>86397</v>
      </c>
    </row>
    <row r="25" spans="1:5" s="22" customFormat="1" ht="20.25" customHeight="1" outlineLevel="1" x14ac:dyDescent="0.2">
      <c r="A25" s="20"/>
      <c r="B25" s="19" t="s">
        <v>69</v>
      </c>
      <c r="C25" s="20">
        <v>20000</v>
      </c>
      <c r="D25" s="20">
        <v>13558</v>
      </c>
      <c r="E25" s="20">
        <f t="shared" si="0"/>
        <v>-6442</v>
      </c>
    </row>
    <row r="26" spans="1:5" s="22" customFormat="1" ht="20.25" customHeight="1" outlineLevel="1" x14ac:dyDescent="0.2">
      <c r="A26" s="20"/>
      <c r="B26" s="19" t="s">
        <v>70</v>
      </c>
      <c r="C26" s="20">
        <v>12800</v>
      </c>
      <c r="D26" s="20">
        <v>9724</v>
      </c>
      <c r="E26" s="20">
        <f t="shared" si="0"/>
        <v>-3076</v>
      </c>
    </row>
    <row r="27" spans="1:5" s="22" customFormat="1" ht="33.75" customHeight="1" outlineLevel="1" x14ac:dyDescent="0.2">
      <c r="A27" s="20"/>
      <c r="B27" s="19" t="s">
        <v>61</v>
      </c>
      <c r="C27" s="20">
        <v>16000</v>
      </c>
      <c r="D27" s="20">
        <v>12795</v>
      </c>
      <c r="E27" s="20">
        <f t="shared" si="0"/>
        <v>-3205</v>
      </c>
    </row>
    <row r="28" spans="1:5" s="22" customFormat="1" ht="20.25" customHeight="1" outlineLevel="1" x14ac:dyDescent="0.2">
      <c r="A28" s="20"/>
      <c r="B28" s="19" t="s">
        <v>71</v>
      </c>
      <c r="C28" s="20">
        <v>584640</v>
      </c>
      <c r="D28" s="20">
        <v>479293</v>
      </c>
      <c r="E28" s="20">
        <f t="shared" si="0"/>
        <v>-105347</v>
      </c>
    </row>
    <row r="29" spans="1:5" s="22" customFormat="1" ht="20.25" customHeight="1" outlineLevel="1" x14ac:dyDescent="0.2">
      <c r="A29" s="20"/>
      <c r="B29" s="19" t="s">
        <v>67</v>
      </c>
      <c r="C29" s="20">
        <v>136000</v>
      </c>
      <c r="D29" s="20">
        <v>144676</v>
      </c>
      <c r="E29" s="20">
        <f t="shared" si="0"/>
        <v>8676</v>
      </c>
    </row>
    <row r="30" spans="1:5" s="22" customFormat="1" ht="20.25" customHeight="1" outlineLevel="1" x14ac:dyDescent="0.2">
      <c r="A30" s="20"/>
      <c r="B30" s="19" t="s">
        <v>62</v>
      </c>
      <c r="C30" s="20">
        <v>20000</v>
      </c>
      <c r="D30" s="20">
        <v>32400</v>
      </c>
      <c r="E30" s="20">
        <f t="shared" si="0"/>
        <v>12400</v>
      </c>
    </row>
    <row r="31" spans="1:5" s="22" customFormat="1" ht="20.25" customHeight="1" outlineLevel="1" x14ac:dyDescent="0.2">
      <c r="A31" s="20"/>
      <c r="B31" s="19" t="s">
        <v>63</v>
      </c>
      <c r="C31" s="20">
        <v>5000</v>
      </c>
      <c r="D31" s="20">
        <v>0</v>
      </c>
      <c r="E31" s="20">
        <f t="shared" si="0"/>
        <v>-5000</v>
      </c>
    </row>
    <row r="32" spans="1:5" s="22" customFormat="1" ht="20.25" customHeight="1" outlineLevel="1" x14ac:dyDescent="0.2">
      <c r="A32" s="20"/>
      <c r="B32" s="19" t="s">
        <v>64</v>
      </c>
      <c r="C32" s="20">
        <v>12000</v>
      </c>
      <c r="D32" s="20">
        <v>464</v>
      </c>
      <c r="E32" s="20">
        <f t="shared" si="0"/>
        <v>-11536</v>
      </c>
    </row>
    <row r="33" spans="1:5" s="22" customFormat="1" ht="20.25" customHeight="1" outlineLevel="1" x14ac:dyDescent="0.2">
      <c r="A33" s="20"/>
      <c r="B33" s="19" t="s">
        <v>65</v>
      </c>
      <c r="C33" s="20">
        <v>6000</v>
      </c>
      <c r="D33" s="20">
        <v>0</v>
      </c>
      <c r="E33" s="20">
        <f t="shared" si="0"/>
        <v>-6000</v>
      </c>
    </row>
    <row r="34" spans="1:5" s="22" customFormat="1" ht="20.25" customHeight="1" outlineLevel="1" x14ac:dyDescent="0.2">
      <c r="A34" s="20"/>
      <c r="B34" s="19" t="s">
        <v>66</v>
      </c>
      <c r="C34" s="20">
        <v>20000</v>
      </c>
      <c r="D34" s="20">
        <v>13850</v>
      </c>
      <c r="E34" s="20">
        <f t="shared" si="0"/>
        <v>-6150</v>
      </c>
    </row>
    <row r="35" spans="1:5" s="22" customFormat="1" ht="20.25" customHeight="1" outlineLevel="1" x14ac:dyDescent="0.2">
      <c r="A35" s="20"/>
      <c r="B35" s="19" t="s">
        <v>68</v>
      </c>
      <c r="C35" s="20">
        <v>20000</v>
      </c>
      <c r="D35" s="20">
        <v>12650</v>
      </c>
      <c r="E35" s="20">
        <f t="shared" si="0"/>
        <v>-7350</v>
      </c>
    </row>
    <row r="36" spans="1:5" ht="20.25" customHeight="1" x14ac:dyDescent="0.2">
      <c r="A36" s="1">
        <f>A20+1</f>
        <v>5</v>
      </c>
      <c r="B36" s="5" t="s">
        <v>42</v>
      </c>
      <c r="C36" s="17">
        <f>C37+C38+C39+C41+C40</f>
        <v>862000</v>
      </c>
      <c r="D36" s="17">
        <f>D37+D38+D39+D41+D40</f>
        <v>906239</v>
      </c>
      <c r="E36" s="17">
        <f t="shared" si="0"/>
        <v>44239</v>
      </c>
    </row>
    <row r="37" spans="1:5" s="22" customFormat="1" ht="20.25" customHeight="1" outlineLevel="1" x14ac:dyDescent="0.2">
      <c r="A37" s="20"/>
      <c r="B37" s="19" t="s">
        <v>72</v>
      </c>
      <c r="C37" s="20">
        <v>400000</v>
      </c>
      <c r="D37" s="20">
        <v>373110</v>
      </c>
      <c r="E37" s="20">
        <f t="shared" si="0"/>
        <v>-26890</v>
      </c>
    </row>
    <row r="38" spans="1:5" s="22" customFormat="1" ht="35.25" customHeight="1" outlineLevel="1" x14ac:dyDescent="0.2">
      <c r="A38" s="20"/>
      <c r="B38" s="19" t="s">
        <v>73</v>
      </c>
      <c r="C38" s="20">
        <v>32000</v>
      </c>
      <c r="D38" s="20">
        <v>19340</v>
      </c>
      <c r="E38" s="20">
        <f t="shared" si="0"/>
        <v>-12660</v>
      </c>
    </row>
    <row r="39" spans="1:5" s="22" customFormat="1" ht="20.25" customHeight="1" outlineLevel="1" x14ac:dyDescent="0.2">
      <c r="A39" s="20"/>
      <c r="B39" s="19" t="s">
        <v>74</v>
      </c>
      <c r="C39" s="20">
        <v>200000</v>
      </c>
      <c r="D39" s="20">
        <v>286222</v>
      </c>
      <c r="E39" s="20">
        <f t="shared" si="0"/>
        <v>86222</v>
      </c>
    </row>
    <row r="40" spans="1:5" s="22" customFormat="1" ht="20.25" customHeight="1" outlineLevel="1" x14ac:dyDescent="0.2">
      <c r="A40" s="20"/>
      <c r="B40" s="19" t="s">
        <v>106</v>
      </c>
      <c r="C40" s="20">
        <v>90000</v>
      </c>
      <c r="D40" s="20">
        <v>90008</v>
      </c>
      <c r="E40" s="20">
        <f t="shared" si="0"/>
        <v>8</v>
      </c>
    </row>
    <row r="41" spans="1:5" s="22" customFormat="1" ht="20.25" customHeight="1" outlineLevel="1" x14ac:dyDescent="0.2">
      <c r="A41" s="20"/>
      <c r="B41" s="19" t="s">
        <v>75</v>
      </c>
      <c r="C41" s="20">
        <v>140000</v>
      </c>
      <c r="D41" s="20">
        <v>137559</v>
      </c>
      <c r="E41" s="20">
        <f t="shared" si="0"/>
        <v>-2441</v>
      </c>
    </row>
    <row r="42" spans="1:5" ht="20.25" customHeight="1" x14ac:dyDescent="0.2">
      <c r="A42" s="1">
        <f>A36+1</f>
        <v>6</v>
      </c>
      <c r="B42" s="5" t="s">
        <v>0</v>
      </c>
      <c r="C42" s="1">
        <v>4600000</v>
      </c>
      <c r="D42" s="1">
        <v>4005177</v>
      </c>
      <c r="E42" s="20">
        <f t="shared" si="0"/>
        <v>-594823</v>
      </c>
    </row>
    <row r="43" spans="1:5" ht="33.75" customHeight="1" x14ac:dyDescent="0.2">
      <c r="A43" s="1">
        <f>A42+1</f>
        <v>7</v>
      </c>
      <c r="B43" s="5" t="s">
        <v>104</v>
      </c>
      <c r="C43" s="17">
        <f>C44+C45+C46+C47+C48</f>
        <v>1004804</v>
      </c>
      <c r="D43" s="17">
        <f>D44+D45+D46+D47+D48</f>
        <v>745198</v>
      </c>
      <c r="E43" s="17">
        <f t="shared" si="0"/>
        <v>-259606</v>
      </c>
    </row>
    <row r="44" spans="1:5" s="22" customFormat="1" ht="20.25" customHeight="1" outlineLevel="1" x14ac:dyDescent="0.2">
      <c r="A44" s="20"/>
      <c r="B44" s="19" t="s">
        <v>76</v>
      </c>
      <c r="C44" s="20">
        <v>631680</v>
      </c>
      <c r="D44" s="20">
        <v>461505</v>
      </c>
      <c r="E44" s="20">
        <f t="shared" si="0"/>
        <v>-170175</v>
      </c>
    </row>
    <row r="45" spans="1:5" s="22" customFormat="1" ht="20.25" customHeight="1" outlineLevel="1" x14ac:dyDescent="0.2">
      <c r="A45" s="20"/>
      <c r="B45" s="19" t="s">
        <v>77</v>
      </c>
      <c r="C45" s="20">
        <v>28800</v>
      </c>
      <c r="D45" s="20">
        <v>5066</v>
      </c>
      <c r="E45" s="20">
        <f t="shared" si="0"/>
        <v>-23734</v>
      </c>
    </row>
    <row r="46" spans="1:5" s="22" customFormat="1" ht="20.25" customHeight="1" outlineLevel="1" x14ac:dyDescent="0.2">
      <c r="A46" s="20"/>
      <c r="B46" s="19" t="s">
        <v>78</v>
      </c>
      <c r="C46" s="20">
        <v>47400</v>
      </c>
      <c r="D46" s="20">
        <v>20875</v>
      </c>
      <c r="E46" s="20">
        <f t="shared" si="0"/>
        <v>-26525</v>
      </c>
    </row>
    <row r="47" spans="1:5" s="22" customFormat="1" ht="20.25" customHeight="1" outlineLevel="1" x14ac:dyDescent="0.2">
      <c r="A47" s="20"/>
      <c r="B47" s="19" t="s">
        <v>79</v>
      </c>
      <c r="C47" s="20">
        <v>27200</v>
      </c>
      <c r="D47" s="20">
        <v>43290</v>
      </c>
      <c r="E47" s="20">
        <f t="shared" si="0"/>
        <v>16090</v>
      </c>
    </row>
    <row r="48" spans="1:5" s="22" customFormat="1" ht="20.25" customHeight="1" outlineLevel="1" x14ac:dyDescent="0.2">
      <c r="A48" s="20"/>
      <c r="B48" s="19" t="s">
        <v>80</v>
      </c>
      <c r="C48" s="20">
        <v>269724</v>
      </c>
      <c r="D48" s="20">
        <v>214462</v>
      </c>
      <c r="E48" s="20">
        <f t="shared" si="0"/>
        <v>-55262</v>
      </c>
    </row>
    <row r="49" spans="1:5" ht="33" customHeight="1" x14ac:dyDescent="0.2">
      <c r="A49" s="1">
        <f>A43+1</f>
        <v>8</v>
      </c>
      <c r="B49" s="5" t="s">
        <v>39</v>
      </c>
      <c r="C49" s="17">
        <f>C50+C51+C52+C53+C54</f>
        <v>646188</v>
      </c>
      <c r="D49" s="17">
        <f>D50+D51+D52+D53+D54</f>
        <v>440519</v>
      </c>
      <c r="E49" s="17">
        <f t="shared" si="0"/>
        <v>-205669</v>
      </c>
    </row>
    <row r="50" spans="1:5" s="22" customFormat="1" ht="20.25" customHeight="1" outlineLevel="1" x14ac:dyDescent="0.2">
      <c r="A50" s="20"/>
      <c r="B50" s="19" t="s">
        <v>81</v>
      </c>
      <c r="C50" s="20">
        <v>92200</v>
      </c>
      <c r="D50" s="20">
        <v>38402</v>
      </c>
      <c r="E50" s="20">
        <f t="shared" si="0"/>
        <v>-53798</v>
      </c>
    </row>
    <row r="51" spans="1:5" s="22" customFormat="1" ht="20.25" customHeight="1" outlineLevel="1" x14ac:dyDescent="0.2">
      <c r="A51" s="20"/>
      <c r="B51" s="19" t="s">
        <v>82</v>
      </c>
      <c r="C51" s="20">
        <v>136108</v>
      </c>
      <c r="D51" s="20">
        <v>67026</v>
      </c>
      <c r="E51" s="20">
        <f t="shared" si="0"/>
        <v>-69082</v>
      </c>
    </row>
    <row r="52" spans="1:5" s="22" customFormat="1" ht="20.25" customHeight="1" outlineLevel="1" x14ac:dyDescent="0.2">
      <c r="A52" s="20"/>
      <c r="B52" s="19" t="s">
        <v>83</v>
      </c>
      <c r="C52" s="20">
        <v>346080</v>
      </c>
      <c r="D52" s="20">
        <v>310980</v>
      </c>
      <c r="E52" s="20">
        <f t="shared" si="0"/>
        <v>-35100</v>
      </c>
    </row>
    <row r="53" spans="1:5" s="22" customFormat="1" ht="20.25" customHeight="1" outlineLevel="1" x14ac:dyDescent="0.2">
      <c r="A53" s="20"/>
      <c r="B53" s="19" t="s">
        <v>84</v>
      </c>
      <c r="C53" s="20">
        <v>26800</v>
      </c>
      <c r="D53" s="20">
        <v>9179</v>
      </c>
      <c r="E53" s="20">
        <f t="shared" si="0"/>
        <v>-17621</v>
      </c>
    </row>
    <row r="54" spans="1:5" s="22" customFormat="1" ht="20.25" customHeight="1" outlineLevel="1" x14ac:dyDescent="0.2">
      <c r="A54" s="20"/>
      <c r="B54" s="19" t="s">
        <v>107</v>
      </c>
      <c r="C54" s="20">
        <v>45000</v>
      </c>
      <c r="D54" s="20">
        <v>14932</v>
      </c>
      <c r="E54" s="20">
        <f t="shared" si="0"/>
        <v>-30068</v>
      </c>
    </row>
    <row r="55" spans="1:5" ht="21.75" customHeight="1" x14ac:dyDescent="0.2">
      <c r="A55" s="1">
        <f>A49+1</f>
        <v>9</v>
      </c>
      <c r="B55" s="5" t="s">
        <v>44</v>
      </c>
      <c r="C55" s="17">
        <f>C56+C57+C58</f>
        <v>56000</v>
      </c>
      <c r="D55" s="17">
        <f>D56+D57+D58</f>
        <v>18162</v>
      </c>
      <c r="E55" s="17">
        <f t="shared" si="0"/>
        <v>-37838</v>
      </c>
    </row>
    <row r="56" spans="1:5" s="22" customFormat="1" ht="20.25" customHeight="1" outlineLevel="1" x14ac:dyDescent="0.2">
      <c r="A56" s="20"/>
      <c r="B56" s="19" t="s">
        <v>85</v>
      </c>
      <c r="C56" s="20">
        <v>56000</v>
      </c>
      <c r="D56" s="20">
        <v>10535</v>
      </c>
      <c r="E56" s="20">
        <f t="shared" si="0"/>
        <v>-45465</v>
      </c>
    </row>
    <row r="57" spans="1:5" s="22" customFormat="1" ht="20.25" customHeight="1" outlineLevel="1" x14ac:dyDescent="0.2">
      <c r="A57" s="20"/>
      <c r="B57" s="19" t="s">
        <v>86</v>
      </c>
      <c r="C57" s="20">
        <v>0</v>
      </c>
      <c r="D57" s="20">
        <v>0</v>
      </c>
      <c r="E57" s="20">
        <f t="shared" si="0"/>
        <v>0</v>
      </c>
    </row>
    <row r="58" spans="1:5" s="22" customFormat="1" ht="20.25" customHeight="1" outlineLevel="1" x14ac:dyDescent="0.2">
      <c r="A58" s="20"/>
      <c r="B58" s="19" t="s">
        <v>87</v>
      </c>
      <c r="C58" s="20">
        <v>0</v>
      </c>
      <c r="D58" s="20">
        <v>7627</v>
      </c>
      <c r="E58" s="20">
        <f t="shared" si="0"/>
        <v>7627</v>
      </c>
    </row>
    <row r="59" spans="1:5" ht="21.75" customHeight="1" x14ac:dyDescent="0.2">
      <c r="A59" s="1">
        <f>A55+1</f>
        <v>10</v>
      </c>
      <c r="B59" s="5" t="s">
        <v>40</v>
      </c>
      <c r="C59" s="1">
        <v>14000</v>
      </c>
      <c r="D59" s="1">
        <v>47104</v>
      </c>
      <c r="E59" s="20">
        <f t="shared" si="0"/>
        <v>33104</v>
      </c>
    </row>
    <row r="60" spans="1:5" ht="33.75" customHeight="1" x14ac:dyDescent="0.2">
      <c r="A60" s="1">
        <f>A59+1</f>
        <v>11</v>
      </c>
      <c r="B60" s="5" t="s">
        <v>52</v>
      </c>
      <c r="C60" s="17">
        <f>C61+C64+C62+C63</f>
        <v>1662000</v>
      </c>
      <c r="D60" s="17">
        <f>D61+D64+D62+D63</f>
        <v>419957</v>
      </c>
      <c r="E60" s="17">
        <f t="shared" si="0"/>
        <v>-1242043</v>
      </c>
    </row>
    <row r="61" spans="1:5" s="22" customFormat="1" ht="33.75" customHeight="1" outlineLevel="1" x14ac:dyDescent="0.2">
      <c r="A61" s="20"/>
      <c r="B61" s="19" t="s">
        <v>108</v>
      </c>
      <c r="C61" s="20">
        <v>445000</v>
      </c>
      <c r="D61" s="20">
        <v>9474</v>
      </c>
      <c r="E61" s="20">
        <f t="shared" si="0"/>
        <v>-435526</v>
      </c>
    </row>
    <row r="62" spans="1:5" s="22" customFormat="1" ht="33.75" customHeight="1" outlineLevel="1" x14ac:dyDescent="0.2">
      <c r="A62" s="20"/>
      <c r="B62" s="19" t="s">
        <v>109</v>
      </c>
      <c r="C62" s="20">
        <v>837000</v>
      </c>
      <c r="D62" s="20">
        <v>374000</v>
      </c>
      <c r="E62" s="20">
        <f t="shared" si="0"/>
        <v>-463000</v>
      </c>
    </row>
    <row r="63" spans="1:5" s="22" customFormat="1" ht="33.75" customHeight="1" outlineLevel="1" x14ac:dyDescent="0.2">
      <c r="A63" s="20"/>
      <c r="B63" s="19" t="s">
        <v>110</v>
      </c>
      <c r="C63" s="20">
        <v>170000</v>
      </c>
      <c r="D63" s="20">
        <v>34753</v>
      </c>
      <c r="E63" s="20">
        <f t="shared" si="0"/>
        <v>-135247</v>
      </c>
    </row>
    <row r="64" spans="1:5" s="22" customFormat="1" ht="20.25" customHeight="1" outlineLevel="1" x14ac:dyDescent="0.2">
      <c r="A64" s="20"/>
      <c r="B64" s="19" t="s">
        <v>88</v>
      </c>
      <c r="C64" s="20">
        <v>210000</v>
      </c>
      <c r="D64" s="20">
        <v>1730</v>
      </c>
      <c r="E64" s="20">
        <f t="shared" si="0"/>
        <v>-208270</v>
      </c>
    </row>
    <row r="65" spans="1:5" ht="52.5" customHeight="1" x14ac:dyDescent="0.2">
      <c r="A65" s="1">
        <f>A60+1</f>
        <v>12</v>
      </c>
      <c r="B65" s="5" t="s">
        <v>43</v>
      </c>
      <c r="C65" s="1">
        <v>1049000</v>
      </c>
      <c r="D65" s="1">
        <v>267876</v>
      </c>
      <c r="E65" s="20">
        <f t="shared" si="0"/>
        <v>-781124</v>
      </c>
    </row>
    <row r="66" spans="1:5" ht="21" customHeight="1" x14ac:dyDescent="0.2">
      <c r="A66" s="1">
        <f>A65+1</f>
        <v>13</v>
      </c>
      <c r="B66" s="5" t="s">
        <v>12</v>
      </c>
      <c r="C66" s="1">
        <v>1700000</v>
      </c>
      <c r="D66" s="1">
        <v>1612537</v>
      </c>
      <c r="E66" s="20">
        <f t="shared" si="0"/>
        <v>-87463</v>
      </c>
    </row>
    <row r="67" spans="1:5" ht="21" customHeight="1" x14ac:dyDescent="0.2">
      <c r="A67" s="1">
        <f>A66+1</f>
        <v>14</v>
      </c>
      <c r="B67" s="5" t="s">
        <v>13</v>
      </c>
      <c r="C67" s="1">
        <v>1000000</v>
      </c>
      <c r="D67" s="1">
        <v>756420</v>
      </c>
      <c r="E67" s="20">
        <f t="shared" si="0"/>
        <v>-243580</v>
      </c>
    </row>
    <row r="68" spans="1:5" ht="20.25" customHeight="1" x14ac:dyDescent="0.2">
      <c r="A68" s="1">
        <v>15</v>
      </c>
      <c r="B68" s="5" t="s">
        <v>105</v>
      </c>
      <c r="C68" s="1">
        <v>4756030</v>
      </c>
      <c r="D68" s="1">
        <v>4725400</v>
      </c>
      <c r="E68" s="1">
        <f t="shared" si="0"/>
        <v>-30630</v>
      </c>
    </row>
    <row r="69" spans="1:5" ht="20.25" customHeight="1" x14ac:dyDescent="0.2">
      <c r="A69" s="1">
        <f>A68+1</f>
        <v>16</v>
      </c>
      <c r="B69" s="5" t="s">
        <v>16</v>
      </c>
      <c r="C69" s="1">
        <v>800000</v>
      </c>
      <c r="D69" s="1">
        <v>1111661</v>
      </c>
      <c r="E69" s="1">
        <f t="shared" si="0"/>
        <v>311661</v>
      </c>
    </row>
    <row r="70" spans="1:5" s="9" customFormat="1" ht="24.75" customHeight="1" x14ac:dyDescent="0.2">
      <c r="A70" s="2"/>
      <c r="B70" s="7" t="s">
        <v>6</v>
      </c>
      <c r="C70" s="8">
        <f>C11+C15+C16+C20+C36+C42+C43+C49+C55+C59+C60+C65+C66+C67+C68+C69</f>
        <v>63149044.827500001</v>
      </c>
      <c r="D70" s="8">
        <f>D11+D15+D16+D20+D36+D42+D43+D49+D55+D59+D60+D65+D66+D67+D68+D69</f>
        <v>52610978</v>
      </c>
      <c r="E70" s="8">
        <f t="shared" si="0"/>
        <v>-10538066.827500001</v>
      </c>
    </row>
    <row r="71" spans="1:5" ht="30.75" customHeight="1" x14ac:dyDescent="0.2">
      <c r="A71" s="47" t="s">
        <v>4</v>
      </c>
      <c r="B71" s="47"/>
      <c r="C71" s="47"/>
      <c r="D71" s="47"/>
      <c r="E71" s="47"/>
    </row>
    <row r="72" spans="1:5" ht="20.25" customHeight="1" x14ac:dyDescent="0.2">
      <c r="A72" s="1">
        <v>1</v>
      </c>
      <c r="B72" s="5" t="s">
        <v>51</v>
      </c>
      <c r="C72" s="17">
        <f>C73</f>
        <v>20382197.397500001</v>
      </c>
      <c r="D72" s="17">
        <f>D73</f>
        <v>11315130</v>
      </c>
      <c r="E72" s="17">
        <f t="shared" si="0"/>
        <v>-9067067.3975000009</v>
      </c>
    </row>
    <row r="73" spans="1:5" ht="20.25" customHeight="1" outlineLevel="1" x14ac:dyDescent="0.2">
      <c r="A73" s="1"/>
      <c r="B73" s="10" t="s">
        <v>93</v>
      </c>
      <c r="C73" s="1">
        <v>20382197.397500001</v>
      </c>
      <c r="D73" s="1">
        <v>11315130</v>
      </c>
      <c r="E73" s="1">
        <f t="shared" si="0"/>
        <v>-9067067.3975000009</v>
      </c>
    </row>
    <row r="74" spans="1:5" ht="21" customHeight="1" x14ac:dyDescent="0.2">
      <c r="A74" s="1">
        <f>A72+1</f>
        <v>2</v>
      </c>
      <c r="B74" s="5" t="s">
        <v>14</v>
      </c>
      <c r="C74" s="17">
        <f>C75</f>
        <v>1554080.6</v>
      </c>
      <c r="D74" s="17">
        <f>D75</f>
        <v>1129000</v>
      </c>
      <c r="E74" s="17">
        <f t="shared" si="0"/>
        <v>-425080.60000000009</v>
      </c>
    </row>
    <row r="75" spans="1:5" s="22" customFormat="1" ht="20.25" customHeight="1" outlineLevel="1" x14ac:dyDescent="0.2">
      <c r="A75" s="20"/>
      <c r="B75" s="19" t="s">
        <v>89</v>
      </c>
      <c r="C75" s="20">
        <v>1554080.6</v>
      </c>
      <c r="D75" s="20">
        <v>1129000</v>
      </c>
      <c r="E75" s="20">
        <f t="shared" si="0"/>
        <v>-425080.60000000009</v>
      </c>
    </row>
    <row r="76" spans="1:5" ht="33" x14ac:dyDescent="0.2">
      <c r="A76" s="1">
        <f>A74+1</f>
        <v>3</v>
      </c>
      <c r="B76" s="5" t="s">
        <v>48</v>
      </c>
      <c r="C76" s="1">
        <v>1067220</v>
      </c>
      <c r="D76" s="1">
        <v>645400</v>
      </c>
      <c r="E76" s="20">
        <f t="shared" ref="E76:E140" si="1">D76-C76</f>
        <v>-421820</v>
      </c>
    </row>
    <row r="77" spans="1:5" ht="23.25" customHeight="1" x14ac:dyDescent="0.2">
      <c r="A77" s="1">
        <f>A76+1</f>
        <v>4</v>
      </c>
      <c r="B77" s="5" t="s">
        <v>19</v>
      </c>
      <c r="C77" s="1">
        <v>5414062.5</v>
      </c>
      <c r="D77" s="1">
        <v>2663300</v>
      </c>
      <c r="E77" s="20">
        <f t="shared" si="1"/>
        <v>-2750762.5</v>
      </c>
    </row>
    <row r="78" spans="1:5" ht="19.5" customHeight="1" x14ac:dyDescent="0.2">
      <c r="A78" s="1">
        <f>A77+1</f>
        <v>5</v>
      </c>
      <c r="B78" s="5" t="s">
        <v>49</v>
      </c>
      <c r="C78" s="1">
        <v>173712</v>
      </c>
      <c r="D78" s="1">
        <v>20000</v>
      </c>
      <c r="E78" s="20">
        <f t="shared" si="1"/>
        <v>-153712</v>
      </c>
    </row>
    <row r="79" spans="1:5" ht="23.25" customHeight="1" x14ac:dyDescent="0.2">
      <c r="A79" s="1">
        <f>A78+1</f>
        <v>6</v>
      </c>
      <c r="B79" s="5" t="s">
        <v>54</v>
      </c>
      <c r="C79" s="17">
        <f>C80+C81+C82+C83+C84+C85</f>
        <v>35487252.243000001</v>
      </c>
      <c r="D79" s="17">
        <f>D80+D81+D82+D83+D84+D85</f>
        <v>30023050</v>
      </c>
      <c r="E79" s="17">
        <f t="shared" si="1"/>
        <v>-5464202.2430000007</v>
      </c>
    </row>
    <row r="80" spans="1:5" s="22" customFormat="1" ht="20.25" customHeight="1" outlineLevel="1" x14ac:dyDescent="0.2">
      <c r="A80" s="20"/>
      <c r="B80" s="19" t="s">
        <v>97</v>
      </c>
      <c r="C80" s="20">
        <v>9528750</v>
      </c>
      <c r="D80" s="20">
        <v>5862450</v>
      </c>
      <c r="E80" s="20">
        <f t="shared" si="1"/>
        <v>-3666300</v>
      </c>
    </row>
    <row r="81" spans="1:5" s="22" customFormat="1" ht="20.25" customHeight="1" outlineLevel="1" x14ac:dyDescent="0.2">
      <c r="A81" s="20"/>
      <c r="B81" s="19" t="s">
        <v>98</v>
      </c>
      <c r="C81" s="20">
        <v>2252250</v>
      </c>
      <c r="D81" s="20">
        <v>1852450</v>
      </c>
      <c r="E81" s="20">
        <f t="shared" si="1"/>
        <v>-399800</v>
      </c>
    </row>
    <row r="82" spans="1:5" s="22" customFormat="1" ht="20.25" customHeight="1" outlineLevel="1" x14ac:dyDescent="0.2">
      <c r="A82" s="20"/>
      <c r="B82" s="19" t="s">
        <v>99</v>
      </c>
      <c r="C82" s="20">
        <v>20131650</v>
      </c>
      <c r="D82" s="20">
        <v>19052350</v>
      </c>
      <c r="E82" s="20">
        <f t="shared" si="1"/>
        <v>-1079300</v>
      </c>
    </row>
    <row r="83" spans="1:5" s="22" customFormat="1" ht="30" outlineLevel="1" x14ac:dyDescent="0.2">
      <c r="A83" s="20"/>
      <c r="B83" s="19" t="s">
        <v>100</v>
      </c>
      <c r="C83" s="20">
        <v>1054515</v>
      </c>
      <c r="D83" s="20">
        <v>895000</v>
      </c>
      <c r="E83" s="20">
        <f t="shared" si="1"/>
        <v>-159515</v>
      </c>
    </row>
    <row r="84" spans="1:5" s="22" customFormat="1" ht="30" outlineLevel="1" x14ac:dyDescent="0.2">
      <c r="A84" s="20"/>
      <c r="B84" s="19" t="s">
        <v>101</v>
      </c>
      <c r="C84" s="20">
        <v>485087.24300000002</v>
      </c>
      <c r="D84" s="20">
        <v>465800</v>
      </c>
      <c r="E84" s="20">
        <f t="shared" si="1"/>
        <v>-19287.243000000017</v>
      </c>
    </row>
    <row r="85" spans="1:5" s="22" customFormat="1" ht="20.25" customHeight="1" outlineLevel="1" x14ac:dyDescent="0.2">
      <c r="A85" s="20"/>
      <c r="B85" s="19" t="s">
        <v>102</v>
      </c>
      <c r="C85" s="20">
        <v>2035000</v>
      </c>
      <c r="D85" s="20">
        <v>1895000</v>
      </c>
      <c r="E85" s="20">
        <f t="shared" si="1"/>
        <v>-140000</v>
      </c>
    </row>
    <row r="86" spans="1:5" ht="23.25" customHeight="1" x14ac:dyDescent="0.2">
      <c r="A86" s="1">
        <f>A79+1</f>
        <v>7</v>
      </c>
      <c r="B86" s="5" t="s">
        <v>105</v>
      </c>
      <c r="C86" s="1">
        <v>7562881</v>
      </c>
      <c r="D86" s="1">
        <v>7510260</v>
      </c>
      <c r="E86" s="20">
        <f t="shared" si="1"/>
        <v>-52621</v>
      </c>
    </row>
    <row r="87" spans="1:5" ht="20.25" customHeight="1" x14ac:dyDescent="0.2">
      <c r="A87" s="1">
        <f>A86+1</f>
        <v>8</v>
      </c>
      <c r="B87" s="5" t="s">
        <v>11</v>
      </c>
      <c r="C87" s="17">
        <f>C88+C89+C90+C91</f>
        <v>7936400</v>
      </c>
      <c r="D87" s="17">
        <v>7910016</v>
      </c>
      <c r="E87" s="17">
        <f t="shared" si="1"/>
        <v>-26384</v>
      </c>
    </row>
    <row r="88" spans="1:5" s="22" customFormat="1" ht="20.25" customHeight="1" outlineLevel="1" x14ac:dyDescent="0.2">
      <c r="A88" s="20"/>
      <c r="B88" s="19" t="s">
        <v>115</v>
      </c>
      <c r="C88" s="20">
        <v>2950000</v>
      </c>
      <c r="D88" s="20"/>
      <c r="E88" s="20">
        <f t="shared" si="1"/>
        <v>-2950000</v>
      </c>
    </row>
    <row r="89" spans="1:5" s="22" customFormat="1" ht="20.25" customHeight="1" outlineLevel="1" x14ac:dyDescent="0.2">
      <c r="A89" s="20"/>
      <c r="B89" s="19" t="s">
        <v>94</v>
      </c>
      <c r="C89" s="20">
        <v>26400</v>
      </c>
      <c r="D89" s="20">
        <v>25600</v>
      </c>
      <c r="E89" s="20">
        <f t="shared" si="1"/>
        <v>-800</v>
      </c>
    </row>
    <row r="90" spans="1:5" s="22" customFormat="1" ht="20.25" customHeight="1" outlineLevel="1" x14ac:dyDescent="0.2">
      <c r="A90" s="20"/>
      <c r="B90" s="19" t="s">
        <v>95</v>
      </c>
      <c r="C90" s="20">
        <v>160000</v>
      </c>
      <c r="D90" s="20">
        <v>158000</v>
      </c>
      <c r="E90" s="20">
        <f t="shared" si="1"/>
        <v>-2000</v>
      </c>
    </row>
    <row r="91" spans="1:5" s="22" customFormat="1" ht="20.25" customHeight="1" outlineLevel="1" x14ac:dyDescent="0.2">
      <c r="A91" s="20"/>
      <c r="B91" s="19" t="s">
        <v>96</v>
      </c>
      <c r="C91" s="20">
        <v>4800000</v>
      </c>
      <c r="D91" s="20">
        <v>4560100</v>
      </c>
      <c r="E91" s="20">
        <f t="shared" si="1"/>
        <v>-239900</v>
      </c>
    </row>
    <row r="92" spans="1:5" ht="20.25" customHeight="1" x14ac:dyDescent="0.2">
      <c r="A92" s="1">
        <f>A87+1</f>
        <v>9</v>
      </c>
      <c r="B92" s="11" t="s">
        <v>17</v>
      </c>
      <c r="C92" s="1">
        <v>1480000</v>
      </c>
      <c r="D92" s="1">
        <v>4413555</v>
      </c>
      <c r="E92" s="20">
        <f t="shared" si="1"/>
        <v>2933555</v>
      </c>
    </row>
    <row r="93" spans="1:5" ht="20.25" customHeight="1" x14ac:dyDescent="0.2">
      <c r="A93" s="1">
        <f t="shared" ref="A93:A105" si="2">A92+1</f>
        <v>10</v>
      </c>
      <c r="B93" s="5" t="s">
        <v>18</v>
      </c>
      <c r="C93" s="1">
        <v>400000</v>
      </c>
      <c r="D93" s="1">
        <v>294199</v>
      </c>
      <c r="E93" s="20">
        <f t="shared" si="1"/>
        <v>-105801</v>
      </c>
    </row>
    <row r="94" spans="1:5" ht="20.25" customHeight="1" x14ac:dyDescent="0.2">
      <c r="A94" s="1">
        <f t="shared" si="2"/>
        <v>11</v>
      </c>
      <c r="B94" s="5" t="s">
        <v>45</v>
      </c>
      <c r="C94" s="1">
        <v>120000</v>
      </c>
      <c r="D94" s="1">
        <v>50077</v>
      </c>
      <c r="E94" s="20">
        <f t="shared" si="1"/>
        <v>-69923</v>
      </c>
    </row>
    <row r="95" spans="1:5" ht="33" customHeight="1" x14ac:dyDescent="0.2">
      <c r="A95" s="1">
        <f t="shared" si="2"/>
        <v>12</v>
      </c>
      <c r="B95" s="5" t="s">
        <v>46</v>
      </c>
      <c r="C95" s="1">
        <v>2000000</v>
      </c>
      <c r="D95" s="1"/>
      <c r="E95" s="20">
        <f t="shared" si="1"/>
        <v>-2000000</v>
      </c>
    </row>
    <row r="96" spans="1:5" ht="36" customHeight="1" x14ac:dyDescent="0.2">
      <c r="A96" s="1">
        <f>A95+1</f>
        <v>13</v>
      </c>
      <c r="B96" s="5" t="s">
        <v>50</v>
      </c>
      <c r="C96" s="1">
        <v>400000</v>
      </c>
      <c r="D96" s="1">
        <v>3240</v>
      </c>
      <c r="E96" s="20">
        <f t="shared" si="1"/>
        <v>-396760</v>
      </c>
    </row>
    <row r="97" spans="1:5" ht="35.25" customHeight="1" x14ac:dyDescent="0.2">
      <c r="A97" s="1">
        <f t="shared" si="2"/>
        <v>14</v>
      </c>
      <c r="B97" s="5" t="s">
        <v>20</v>
      </c>
      <c r="C97" s="1">
        <v>140000</v>
      </c>
      <c r="D97" s="1">
        <v>140633</v>
      </c>
      <c r="E97" s="20">
        <f t="shared" si="1"/>
        <v>633</v>
      </c>
    </row>
    <row r="98" spans="1:5" ht="21.75" customHeight="1" x14ac:dyDescent="0.2">
      <c r="A98" s="1">
        <f t="shared" si="2"/>
        <v>15</v>
      </c>
      <c r="B98" s="5" t="s">
        <v>21</v>
      </c>
      <c r="C98" s="1">
        <v>20000</v>
      </c>
      <c r="D98" s="1">
        <v>109784</v>
      </c>
      <c r="E98" s="20">
        <f t="shared" si="1"/>
        <v>89784</v>
      </c>
    </row>
    <row r="99" spans="1:5" ht="21.75" customHeight="1" x14ac:dyDescent="0.2">
      <c r="A99" s="1">
        <f t="shared" si="2"/>
        <v>16</v>
      </c>
      <c r="B99" s="5" t="s">
        <v>37</v>
      </c>
      <c r="C99" s="1">
        <v>200000</v>
      </c>
      <c r="D99" s="1">
        <v>138731</v>
      </c>
      <c r="E99" s="20">
        <f t="shared" si="1"/>
        <v>-61269</v>
      </c>
    </row>
    <row r="100" spans="1:5" ht="33" x14ac:dyDescent="0.2">
      <c r="A100" s="1">
        <f t="shared" si="2"/>
        <v>17</v>
      </c>
      <c r="B100" s="5" t="s">
        <v>22</v>
      </c>
      <c r="C100" s="17">
        <f>C102+C103</f>
        <v>120000</v>
      </c>
      <c r="D100" s="17">
        <f>D102+D103</f>
        <v>0</v>
      </c>
      <c r="E100" s="17">
        <f t="shared" si="1"/>
        <v>-120000</v>
      </c>
    </row>
    <row r="101" spans="1:5" s="22" customFormat="1" ht="20.25" customHeight="1" outlineLevel="1" x14ac:dyDescent="0.2">
      <c r="A101" s="20"/>
      <c r="B101" s="23" t="s">
        <v>55</v>
      </c>
      <c r="C101" s="20"/>
      <c r="D101" s="20"/>
      <c r="E101" s="20"/>
    </row>
    <row r="102" spans="1:5" s="22" customFormat="1" ht="20.25" customHeight="1" outlineLevel="1" x14ac:dyDescent="0.2">
      <c r="A102" s="20"/>
      <c r="B102" s="24" t="s">
        <v>56</v>
      </c>
      <c r="C102" s="20">
        <v>120000</v>
      </c>
      <c r="D102" s="20">
        <v>0</v>
      </c>
      <c r="E102" s="20">
        <f t="shared" si="1"/>
        <v>-120000</v>
      </c>
    </row>
    <row r="103" spans="1:5" s="22" customFormat="1" ht="20.25" customHeight="1" outlineLevel="1" x14ac:dyDescent="0.2">
      <c r="A103" s="20"/>
      <c r="B103" s="24" t="s">
        <v>57</v>
      </c>
      <c r="C103" s="20"/>
      <c r="D103" s="20">
        <v>0</v>
      </c>
      <c r="E103" s="20">
        <f t="shared" si="1"/>
        <v>0</v>
      </c>
    </row>
    <row r="104" spans="1:5" ht="35.25" customHeight="1" x14ac:dyDescent="0.2">
      <c r="A104" s="1">
        <f>A100+1</f>
        <v>18</v>
      </c>
      <c r="B104" s="5" t="s">
        <v>23</v>
      </c>
      <c r="C104" s="1">
        <v>6800000</v>
      </c>
      <c r="D104" s="1">
        <v>19380668</v>
      </c>
      <c r="E104" s="20">
        <f t="shared" si="1"/>
        <v>12580668</v>
      </c>
    </row>
    <row r="105" spans="1:5" ht="20.25" customHeight="1" x14ac:dyDescent="0.2">
      <c r="A105" s="1">
        <f t="shared" si="2"/>
        <v>19</v>
      </c>
      <c r="B105" s="5" t="s">
        <v>24</v>
      </c>
      <c r="C105" s="1">
        <v>6000</v>
      </c>
      <c r="D105" s="1">
        <v>4380</v>
      </c>
      <c r="E105" s="20">
        <f t="shared" si="1"/>
        <v>-1620</v>
      </c>
    </row>
    <row r="106" spans="1:5" ht="20.25" customHeight="1" x14ac:dyDescent="0.2">
      <c r="A106" s="1">
        <f t="shared" ref="A106:A118" si="3">+A105+1</f>
        <v>20</v>
      </c>
      <c r="B106" s="5" t="s">
        <v>25</v>
      </c>
      <c r="C106" s="1">
        <v>8000</v>
      </c>
      <c r="D106" s="1">
        <v>224399</v>
      </c>
      <c r="E106" s="20">
        <f t="shared" si="1"/>
        <v>216399</v>
      </c>
    </row>
    <row r="107" spans="1:5" ht="20.25" customHeight="1" x14ac:dyDescent="0.2">
      <c r="A107" s="1">
        <f t="shared" si="3"/>
        <v>21</v>
      </c>
      <c r="B107" s="5" t="s">
        <v>26</v>
      </c>
      <c r="C107" s="1">
        <v>160000</v>
      </c>
      <c r="D107" s="1">
        <v>54800</v>
      </c>
      <c r="E107" s="20">
        <f t="shared" si="1"/>
        <v>-105200</v>
      </c>
    </row>
    <row r="108" spans="1:5" ht="20.25" customHeight="1" x14ac:dyDescent="0.2">
      <c r="A108" s="1">
        <f t="shared" si="3"/>
        <v>22</v>
      </c>
      <c r="B108" s="5" t="s">
        <v>27</v>
      </c>
      <c r="C108" s="1">
        <v>3500</v>
      </c>
      <c r="D108" s="1">
        <v>1546</v>
      </c>
      <c r="E108" s="20">
        <f t="shared" si="1"/>
        <v>-1954</v>
      </c>
    </row>
    <row r="109" spans="1:5" ht="53.25" customHeight="1" x14ac:dyDescent="0.2">
      <c r="A109" s="1">
        <f t="shared" si="3"/>
        <v>23</v>
      </c>
      <c r="B109" s="5" t="s">
        <v>53</v>
      </c>
      <c r="C109" s="1">
        <v>230000</v>
      </c>
      <c r="D109" s="1">
        <v>85997</v>
      </c>
      <c r="E109" s="20">
        <f t="shared" si="1"/>
        <v>-144003</v>
      </c>
    </row>
    <row r="110" spans="1:5" ht="22.5" customHeight="1" x14ac:dyDescent="0.2">
      <c r="A110" s="1">
        <f t="shared" si="3"/>
        <v>24</v>
      </c>
      <c r="B110" s="5" t="s">
        <v>28</v>
      </c>
      <c r="C110" s="1">
        <v>45000</v>
      </c>
      <c r="D110" s="1">
        <v>48003</v>
      </c>
      <c r="E110" s="20">
        <f t="shared" si="1"/>
        <v>3003</v>
      </c>
    </row>
    <row r="111" spans="1:5" ht="22.5" customHeight="1" x14ac:dyDescent="0.2">
      <c r="A111" s="1">
        <f t="shared" si="3"/>
        <v>25</v>
      </c>
      <c r="B111" s="5" t="s">
        <v>29</v>
      </c>
      <c r="C111" s="1">
        <v>3500</v>
      </c>
      <c r="D111" s="1">
        <v>0</v>
      </c>
      <c r="E111" s="20">
        <f t="shared" si="1"/>
        <v>-3500</v>
      </c>
    </row>
    <row r="112" spans="1:5" ht="39.75" customHeight="1" x14ac:dyDescent="0.2">
      <c r="A112" s="1">
        <f t="shared" si="3"/>
        <v>26</v>
      </c>
      <c r="B112" s="12" t="s">
        <v>30</v>
      </c>
      <c r="C112" s="1">
        <v>3079728</v>
      </c>
      <c r="D112" s="1">
        <v>2954500</v>
      </c>
      <c r="E112" s="20">
        <f t="shared" si="1"/>
        <v>-125228</v>
      </c>
    </row>
    <row r="113" spans="1:5" ht="35.25" customHeight="1" x14ac:dyDescent="0.2">
      <c r="A113" s="1">
        <f t="shared" si="3"/>
        <v>27</v>
      </c>
      <c r="B113" s="5" t="s">
        <v>112</v>
      </c>
      <c r="C113" s="1">
        <v>15000000</v>
      </c>
      <c r="D113" s="1">
        <v>13847935</v>
      </c>
      <c r="E113" s="20">
        <f t="shared" si="1"/>
        <v>-1152065</v>
      </c>
    </row>
    <row r="114" spans="1:5" ht="24.75" customHeight="1" x14ac:dyDescent="0.2">
      <c r="A114" s="1">
        <f t="shared" si="3"/>
        <v>28</v>
      </c>
      <c r="B114" s="5" t="s">
        <v>38</v>
      </c>
      <c r="C114" s="1">
        <v>1690000</v>
      </c>
      <c r="D114" s="1">
        <v>1290721</v>
      </c>
      <c r="E114" s="20">
        <f t="shared" si="1"/>
        <v>-399279</v>
      </c>
    </row>
    <row r="115" spans="1:5" ht="23.25" customHeight="1" x14ac:dyDescent="0.2">
      <c r="A115" s="1">
        <f t="shared" si="3"/>
        <v>29</v>
      </c>
      <c r="B115" s="5" t="s">
        <v>41</v>
      </c>
      <c r="C115" s="1">
        <v>80000</v>
      </c>
      <c r="D115" s="1">
        <v>10214</v>
      </c>
      <c r="E115" s="20">
        <f t="shared" si="1"/>
        <v>-69786</v>
      </c>
    </row>
    <row r="116" spans="1:5" ht="35.25" customHeight="1" x14ac:dyDescent="0.2">
      <c r="A116" s="1">
        <f t="shared" si="3"/>
        <v>30</v>
      </c>
      <c r="B116" s="5" t="s">
        <v>111</v>
      </c>
      <c r="C116" s="1">
        <v>130448.47000001371</v>
      </c>
      <c r="D116" s="1">
        <v>7726</v>
      </c>
      <c r="E116" s="20">
        <f t="shared" si="1"/>
        <v>-122722.47000001371</v>
      </c>
    </row>
    <row r="117" spans="1:5" ht="21" customHeight="1" x14ac:dyDescent="0.2">
      <c r="A117" s="1">
        <f t="shared" si="3"/>
        <v>31</v>
      </c>
      <c r="B117" s="5" t="s">
        <v>31</v>
      </c>
      <c r="C117" s="1">
        <v>1000000</v>
      </c>
      <c r="D117" s="1">
        <v>570683</v>
      </c>
      <c r="E117" s="20">
        <f t="shared" si="1"/>
        <v>-429317</v>
      </c>
    </row>
    <row r="118" spans="1:5" ht="49.5" x14ac:dyDescent="0.2">
      <c r="A118" s="1">
        <f t="shared" si="3"/>
        <v>32</v>
      </c>
      <c r="B118" s="38" t="s">
        <v>134</v>
      </c>
      <c r="C118" s="1"/>
      <c r="D118" s="1">
        <v>73662744</v>
      </c>
      <c r="E118" s="20"/>
    </row>
    <row r="119" spans="1:5" s="9" customFormat="1" ht="24.75" customHeight="1" x14ac:dyDescent="0.2">
      <c r="A119" s="2"/>
      <c r="B119" s="13" t="s">
        <v>6</v>
      </c>
      <c r="C119" s="42">
        <f>C72+C74+C76+C77+C78+C79+C86+C87+C92+C93+C94+C95+C96+C97+C98+C99+C100+C104+C105+C106+C107+C108+C109+C110+C111+C112+C113+C114+C115+C117+C116</f>
        <v>112693982.21050002</v>
      </c>
      <c r="D119" s="25">
        <f>D72+D74+D76+D77+D78+D79+D86+D87+D92+D93+D94+D95+D96+D97+D98+D99+D100+D104+D105+D106+D107+D108+D109+D110+D111+D112+D113+D114+D115+D117+D116+D118</f>
        <v>178510691</v>
      </c>
      <c r="E119" s="25">
        <f t="shared" si="1"/>
        <v>65816708.789499983</v>
      </c>
    </row>
    <row r="120" spans="1:5" s="9" customFormat="1" ht="24.75" customHeight="1" x14ac:dyDescent="0.2">
      <c r="A120" s="2"/>
      <c r="B120" s="30" t="s">
        <v>121</v>
      </c>
      <c r="C120" s="31">
        <f>C70+C119</f>
        <v>175843027.03800002</v>
      </c>
      <c r="D120" s="31">
        <f>D70+D119</f>
        <v>231121669</v>
      </c>
      <c r="E120" s="31">
        <f t="shared" si="1"/>
        <v>55278641.961999983</v>
      </c>
    </row>
    <row r="121" spans="1:5" s="29" customFormat="1" ht="35.25" customHeight="1" x14ac:dyDescent="0.2">
      <c r="A121" s="43" t="s">
        <v>117</v>
      </c>
      <c r="B121" s="44"/>
      <c r="C121" s="44"/>
      <c r="D121" s="44"/>
      <c r="E121" s="45"/>
    </row>
    <row r="122" spans="1:5" s="28" customFormat="1" ht="24.75" customHeight="1" x14ac:dyDescent="0.2">
      <c r="A122" s="1">
        <v>1</v>
      </c>
      <c r="B122" s="5" t="s">
        <v>15</v>
      </c>
      <c r="C122" s="14">
        <v>2590000</v>
      </c>
      <c r="D122" s="14"/>
      <c r="E122" s="14">
        <f t="shared" si="1"/>
        <v>-2590000</v>
      </c>
    </row>
    <row r="123" spans="1:5" s="28" customFormat="1" ht="24.75" customHeight="1" x14ac:dyDescent="0.2">
      <c r="A123" s="1">
        <v>2</v>
      </c>
      <c r="B123" s="5" t="s">
        <v>118</v>
      </c>
      <c r="C123" s="14">
        <v>0</v>
      </c>
      <c r="D123" s="14"/>
      <c r="E123" s="14">
        <f t="shared" si="1"/>
        <v>0</v>
      </c>
    </row>
    <row r="124" spans="1:5" s="28" customFormat="1" ht="24.75" customHeight="1" x14ac:dyDescent="0.2">
      <c r="A124" s="1">
        <v>3</v>
      </c>
      <c r="B124" s="5" t="s">
        <v>119</v>
      </c>
      <c r="C124" s="14">
        <v>310800</v>
      </c>
      <c r="D124" s="14"/>
      <c r="E124" s="14">
        <f t="shared" si="1"/>
        <v>-310800</v>
      </c>
    </row>
    <row r="125" spans="1:5" s="28" customFormat="1" ht="24.75" customHeight="1" x14ac:dyDescent="0.2">
      <c r="A125" s="1">
        <v>4</v>
      </c>
      <c r="B125" s="5" t="s">
        <v>47</v>
      </c>
      <c r="C125" s="14">
        <v>400000</v>
      </c>
      <c r="D125" s="14">
        <v>147000</v>
      </c>
      <c r="E125" s="14">
        <f t="shared" si="1"/>
        <v>-253000</v>
      </c>
    </row>
    <row r="126" spans="1:5" s="28" customFormat="1" ht="24.75" customHeight="1" x14ac:dyDescent="0.2">
      <c r="A126" s="27"/>
      <c r="B126" s="30" t="s">
        <v>120</v>
      </c>
      <c r="C126" s="31">
        <f>SUM(C122:C125)</f>
        <v>3300800</v>
      </c>
      <c r="D126" s="31">
        <f>SUM(D122:D125)</f>
        <v>147000</v>
      </c>
      <c r="E126" s="31">
        <f t="shared" si="1"/>
        <v>-3153800</v>
      </c>
    </row>
    <row r="127" spans="1:5" s="29" customFormat="1" ht="35.25" customHeight="1" x14ac:dyDescent="0.2">
      <c r="A127" s="43" t="s">
        <v>122</v>
      </c>
      <c r="B127" s="44"/>
      <c r="C127" s="44"/>
      <c r="D127" s="44"/>
      <c r="E127" s="45"/>
    </row>
    <row r="128" spans="1:5" s="28" customFormat="1" ht="24.75" customHeight="1" x14ac:dyDescent="0.2">
      <c r="A128" s="32">
        <v>1</v>
      </c>
      <c r="B128" s="33" t="s">
        <v>123</v>
      </c>
      <c r="C128" s="14">
        <v>1239137.29</v>
      </c>
      <c r="D128" s="14">
        <f>D129+D130+D131+D132+D133</f>
        <v>1119264</v>
      </c>
      <c r="E128" s="14">
        <f t="shared" si="1"/>
        <v>-119873.29000000004</v>
      </c>
    </row>
    <row r="129" spans="1:5" s="28" customFormat="1" ht="24.75" customHeight="1" x14ac:dyDescent="0.2">
      <c r="A129" s="34" t="s">
        <v>124</v>
      </c>
      <c r="B129" s="19" t="s">
        <v>90</v>
      </c>
      <c r="C129" s="14">
        <v>172880.41</v>
      </c>
      <c r="D129" s="14">
        <v>172880</v>
      </c>
      <c r="E129" s="14">
        <f t="shared" si="1"/>
        <v>-0.41000000000349246</v>
      </c>
    </row>
    <row r="130" spans="1:5" s="28" customFormat="1" ht="24.75" customHeight="1" x14ac:dyDescent="0.2">
      <c r="A130" s="34" t="s">
        <v>125</v>
      </c>
      <c r="B130" s="19" t="s">
        <v>92</v>
      </c>
      <c r="C130" s="14">
        <v>159049.97999999998</v>
      </c>
      <c r="D130" s="14">
        <v>148900</v>
      </c>
      <c r="E130" s="14">
        <f t="shared" si="1"/>
        <v>-10149.979999999981</v>
      </c>
    </row>
    <row r="131" spans="1:5" s="28" customFormat="1" ht="24.75" customHeight="1" x14ac:dyDescent="0.2">
      <c r="A131" s="34" t="s">
        <v>126</v>
      </c>
      <c r="B131" s="19" t="s">
        <v>127</v>
      </c>
      <c r="C131" s="14">
        <v>172880.41</v>
      </c>
      <c r="D131" s="14">
        <v>172880</v>
      </c>
      <c r="E131" s="14">
        <f t="shared" si="1"/>
        <v>-0.41000000000349246</v>
      </c>
    </row>
    <row r="132" spans="1:5" s="28" customFormat="1" ht="24.75" customHeight="1" x14ac:dyDescent="0.2">
      <c r="A132" s="34" t="s">
        <v>128</v>
      </c>
      <c r="B132" s="19" t="s">
        <v>129</v>
      </c>
      <c r="C132" s="14">
        <v>399630</v>
      </c>
      <c r="D132" s="14">
        <v>385400</v>
      </c>
      <c r="E132" s="14">
        <f t="shared" si="1"/>
        <v>-14230</v>
      </c>
    </row>
    <row r="133" spans="1:5" s="28" customFormat="1" ht="24.75" customHeight="1" x14ac:dyDescent="0.2">
      <c r="A133" s="34" t="s">
        <v>130</v>
      </c>
      <c r="B133" s="19" t="s">
        <v>93</v>
      </c>
      <c r="C133" s="14">
        <v>334696.49</v>
      </c>
      <c r="D133" s="14">
        <v>239204</v>
      </c>
      <c r="E133" s="14">
        <f t="shared" si="1"/>
        <v>-95492.489999999991</v>
      </c>
    </row>
    <row r="134" spans="1:5" s="28" customFormat="1" ht="24.75" customHeight="1" x14ac:dyDescent="0.2">
      <c r="A134" s="32">
        <v>2</v>
      </c>
      <c r="B134" s="35" t="s">
        <v>119</v>
      </c>
      <c r="C134" s="14">
        <v>148696</v>
      </c>
      <c r="D134" s="14">
        <f>D128*12%</f>
        <v>134311.67999999999</v>
      </c>
      <c r="E134" s="14">
        <f t="shared" si="1"/>
        <v>-14384.320000000007</v>
      </c>
    </row>
    <row r="135" spans="1:5" s="28" customFormat="1" ht="37.5" customHeight="1" x14ac:dyDescent="0.2">
      <c r="A135" s="32">
        <v>3</v>
      </c>
      <c r="B135" s="35" t="s">
        <v>131</v>
      </c>
      <c r="C135" s="14">
        <v>2000</v>
      </c>
      <c r="D135" s="14">
        <v>0</v>
      </c>
      <c r="E135" s="14">
        <f t="shared" si="1"/>
        <v>-2000</v>
      </c>
    </row>
    <row r="136" spans="1:5" s="28" customFormat="1" ht="24.75" customHeight="1" x14ac:dyDescent="0.2">
      <c r="A136" s="27"/>
      <c r="B136" s="30" t="s">
        <v>132</v>
      </c>
      <c r="C136" s="31">
        <f>C128+C134+C135</f>
        <v>1389833.29</v>
      </c>
      <c r="D136" s="31">
        <f>D128+D134+D135</f>
        <v>1253575.6799999999</v>
      </c>
      <c r="E136" s="31">
        <f t="shared" si="1"/>
        <v>-136257.6100000001</v>
      </c>
    </row>
    <row r="137" spans="1:5" ht="28.5" customHeight="1" x14ac:dyDescent="0.2">
      <c r="A137" s="1"/>
      <c r="B137" s="36" t="s">
        <v>133</v>
      </c>
      <c r="C137" s="37">
        <f>C120+C126+C136</f>
        <v>180533660.32800001</v>
      </c>
      <c r="D137" s="37">
        <f>D120+D126+D136</f>
        <v>232522244.68000001</v>
      </c>
      <c r="E137" s="37">
        <f t="shared" si="1"/>
        <v>51988584.351999998</v>
      </c>
    </row>
    <row r="138" spans="1:5" ht="36" customHeight="1" x14ac:dyDescent="0.2">
      <c r="A138" s="48" t="s">
        <v>5</v>
      </c>
      <c r="B138" s="49"/>
      <c r="C138" s="49"/>
      <c r="D138" s="49"/>
      <c r="E138" s="50"/>
    </row>
    <row r="139" spans="1:5" ht="27" customHeight="1" x14ac:dyDescent="0.2">
      <c r="A139" s="1">
        <v>1</v>
      </c>
      <c r="B139" s="5" t="s">
        <v>32</v>
      </c>
      <c r="C139" s="1">
        <v>300000</v>
      </c>
      <c r="D139" s="1">
        <v>118885</v>
      </c>
      <c r="E139" s="14">
        <f t="shared" si="1"/>
        <v>-181115</v>
      </c>
    </row>
    <row r="140" spans="1:5" ht="33" x14ac:dyDescent="0.2">
      <c r="A140" s="1">
        <v>2</v>
      </c>
      <c r="B140" s="5" t="s">
        <v>52</v>
      </c>
      <c r="C140" s="1">
        <v>1615000</v>
      </c>
      <c r="D140" s="1">
        <v>147633</v>
      </c>
      <c r="E140" s="14">
        <f t="shared" si="1"/>
        <v>-1467367</v>
      </c>
    </row>
    <row r="141" spans="1:5" ht="24" customHeight="1" x14ac:dyDescent="0.2">
      <c r="A141" s="1">
        <v>3</v>
      </c>
      <c r="B141" s="5" t="s">
        <v>33</v>
      </c>
      <c r="C141" s="1">
        <v>1050000</v>
      </c>
      <c r="D141" s="1">
        <v>127312</v>
      </c>
      <c r="E141" s="14">
        <f>D141-C141</f>
        <v>-922688</v>
      </c>
    </row>
    <row r="142" spans="1:5" s="9" customFormat="1" ht="23.25" customHeight="1" x14ac:dyDescent="0.2">
      <c r="A142" s="2"/>
      <c r="B142" s="13" t="s">
        <v>6</v>
      </c>
      <c r="C142" s="42">
        <f>C139+C140+C141</f>
        <v>2965000</v>
      </c>
      <c r="D142" s="4">
        <f>D139+D140+D141</f>
        <v>393830</v>
      </c>
      <c r="E142" s="26">
        <f>D142-C142</f>
        <v>-2571170</v>
      </c>
    </row>
    <row r="143" spans="1:5" ht="28.5" customHeight="1" x14ac:dyDescent="0.2">
      <c r="A143" s="1"/>
      <c r="B143" s="36" t="s">
        <v>7</v>
      </c>
      <c r="C143" s="37">
        <f>C137+C142</f>
        <v>183498660.32800001</v>
      </c>
      <c r="D143" s="37">
        <f>D137+D142</f>
        <v>232916074.68000001</v>
      </c>
      <c r="E143" s="37">
        <f>D143-C143</f>
        <v>49417414.351999998</v>
      </c>
    </row>
    <row r="145" spans="2:5" x14ac:dyDescent="0.2">
      <c r="B145" s="39" t="s">
        <v>34</v>
      </c>
      <c r="C145" s="39"/>
      <c r="D145" s="40"/>
      <c r="E145" s="40"/>
    </row>
    <row r="146" spans="2:5" ht="20.25" customHeight="1" x14ac:dyDescent="0.2">
      <c r="B146" s="51"/>
      <c r="C146" s="51"/>
      <c r="D146" s="15"/>
      <c r="E146" s="15"/>
    </row>
    <row r="158" spans="2:5" x14ac:dyDescent="0.2">
      <c r="C158" s="16"/>
      <c r="D158" s="16"/>
      <c r="E158" s="16"/>
    </row>
  </sheetData>
  <mergeCells count="12">
    <mergeCell ref="B146:C146"/>
    <mergeCell ref="C6:E6"/>
    <mergeCell ref="A71:E71"/>
    <mergeCell ref="A6:A7"/>
    <mergeCell ref="B6:B7"/>
    <mergeCell ref="A9:E9"/>
    <mergeCell ref="A121:E121"/>
    <mergeCell ref="A127:E127"/>
    <mergeCell ref="A3:E3"/>
    <mergeCell ref="A4:E4"/>
    <mergeCell ref="A10:E10"/>
    <mergeCell ref="A138:E138"/>
  </mergeCells>
  <printOptions horizontalCentered="1"/>
  <pageMargins left="0.39370078740157483" right="0.39370078740157483" top="0.59055118110236227" bottom="0.39370078740157483" header="0.31496062992125984" footer="0.31496062992125984"/>
  <pageSetup scale="80" orientation="landscape" r:id="rId1"/>
  <rowBreaks count="1" manualBreakCount="1">
    <brk id="145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10</vt:lpstr>
      <vt:lpstr>'10'!Заголовки_для_печати</vt:lpstr>
      <vt:lpstr>'10'!Область_печати</vt:lpstr>
    </vt:vector>
  </TitlesOfParts>
  <Company>MoBIL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user-240</cp:lastModifiedBy>
  <cp:lastPrinted>2026-02-13T05:41:28Z</cp:lastPrinted>
  <dcterms:created xsi:type="dcterms:W3CDTF">2011-04-15T11:23:49Z</dcterms:created>
  <dcterms:modified xsi:type="dcterms:W3CDTF">2026-02-14T11:03:31Z</dcterms:modified>
</cp:coreProperties>
</file>