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Рабочий стол\Для обновления веб-сайта от ДЭиБП\2025 год\Смета\"/>
    </mc:Choice>
  </mc:AlternateContent>
  <xr:revisionPtr revIDLastSave="0" documentId="13_ncr:1_{A55E9189-4DC9-4E9C-B394-09AB497E6F8D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лотин" sheetId="2" r:id="rId1"/>
    <sheet name="кирил" sheetId="3" r:id="rId2"/>
    <sheet name="рус" sheetId="4" r:id="rId3"/>
  </sheets>
  <definedNames>
    <definedName name="_xlnm.Print_Titles" localSheetId="1">кирил!$5:$5</definedName>
    <definedName name="_xlnm.Print_Titles" localSheetId="0">лотин!$5:$5</definedName>
    <definedName name="_xlnm.Print_Titles" localSheetId="2">рус!$5:$5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E26" i="4" l="1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D7" i="4"/>
  <c r="E7" i="4"/>
  <c r="D8" i="4"/>
  <c r="E8" i="4"/>
  <c r="E6" i="4"/>
  <c r="D6" i="4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D7" i="3"/>
  <c r="E7" i="3"/>
  <c r="D8" i="3"/>
  <c r="E8" i="3"/>
  <c r="E6" i="3"/>
  <c r="D6" i="3"/>
  <c r="F26" i="4" l="1"/>
  <c r="F25" i="4"/>
  <c r="F24" i="4"/>
  <c r="F23" i="4"/>
  <c r="F22" i="4"/>
  <c r="F21" i="4"/>
  <c r="F20" i="4"/>
  <c r="F19" i="4"/>
  <c r="F18" i="4"/>
  <c r="F16" i="4"/>
  <c r="F15" i="4"/>
  <c r="F14" i="4"/>
  <c r="F13" i="4"/>
  <c r="F12" i="4"/>
  <c r="F11" i="4"/>
  <c r="E9" i="4"/>
  <c r="E27" i="4" s="1"/>
  <c r="D9" i="4"/>
  <c r="F8" i="4"/>
  <c r="A8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F7" i="4"/>
  <c r="A7" i="4"/>
  <c r="F6" i="4"/>
  <c r="F26" i="3"/>
  <c r="F25" i="3"/>
  <c r="F24" i="3"/>
  <c r="F23" i="3"/>
  <c r="F22" i="3"/>
  <c r="F21" i="3"/>
  <c r="F20" i="3"/>
  <c r="F19" i="3"/>
  <c r="F18" i="3"/>
  <c r="F16" i="3"/>
  <c r="F15" i="3"/>
  <c r="F14" i="3"/>
  <c r="F13" i="3"/>
  <c r="F12" i="3"/>
  <c r="F11" i="3"/>
  <c r="E9" i="3"/>
  <c r="E27" i="3" s="1"/>
  <c r="D9" i="3"/>
  <c r="D27" i="3" s="1"/>
  <c r="F8" i="3"/>
  <c r="F7" i="3"/>
  <c r="A7" i="3"/>
  <c r="A8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F6" i="3"/>
  <c r="F9" i="4" l="1"/>
  <c r="D27" i="4"/>
  <c r="F27" i="4" s="1"/>
  <c r="F27" i="3"/>
  <c r="F9" i="3"/>
  <c r="A11" i="2"/>
  <c r="E9" i="2"/>
  <c r="E27" i="2" s="1"/>
  <c r="D9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8" i="2"/>
  <c r="F7" i="2"/>
  <c r="A7" i="2"/>
  <c r="A8" i="2" s="1"/>
  <c r="F6" i="2"/>
  <c r="A12" i="2" l="1"/>
  <c r="A13" i="2" s="1"/>
  <c r="A14" i="2" s="1"/>
  <c r="D27" i="2"/>
  <c r="A15" i="2"/>
  <c r="F27" i="2"/>
  <c r="F9" i="2"/>
  <c r="A16" i="2" l="1"/>
  <c r="A17" i="2" s="1"/>
  <c r="A18" i="2" s="1"/>
  <c r="A19" i="2" s="1"/>
  <c r="A20" i="2" s="1"/>
  <c r="A21" i="2" l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<sst xmlns="http://schemas.openxmlformats.org/spreadsheetml/2006/main" count="99" uniqueCount="97">
  <si>
    <t>№</t>
  </si>
  <si>
    <t>Xarajat turlari</t>
  </si>
  <si>
    <t>Ish haqi va unga tenglashtirilgan toʻlovlar</t>
  </si>
  <si>
    <t>Yagona ijtimoiy toʻlov</t>
  </si>
  <si>
    <t>Ijtimoiy ehtiyojlarga boshqa ajratmalar/badallar</t>
  </si>
  <si>
    <t>Boshqa xarajatlar</t>
  </si>
  <si>
    <t>shu jumladan:</t>
  </si>
  <si>
    <t>Respublika ichidagi xizmat safari xarajatlari</t>
  </si>
  <si>
    <t>Chet davlatlarga xizmat safari xarajatlari</t>
  </si>
  <si>
    <t>Sovuq suv va kanalizatsiya</t>
  </si>
  <si>
    <t>Chiqindilarni tozalash, olib chiqib ketish bilan bogʻliq xizmatlar hamda energetik va boshqa resurslar (benzin va boshqa YOMMlardan tashqari)ni sotib olish</t>
  </si>
  <si>
    <t>Tovar-moddiy zaxiralar (qogʻozdan tashqari)</t>
  </si>
  <si>
    <t>Qogʻoz xarid qilish uchun xarajatlar</t>
  </si>
  <si>
    <t>Yonilgʻi va YOMM</t>
  </si>
  <si>
    <t>Obyektlarni qoʻriqlash xizmatlari</t>
  </si>
  <si>
    <t>Tovar va xizmatlar sotib olish boʻyicha boshqa xarajatlar</t>
  </si>
  <si>
    <t xml:space="preserve">Elektron davlat xaridlarida ishtirok etish uchun zakalat toʻlovi xarajatlari </t>
  </si>
  <si>
    <t>Jami xarajatlar</t>
  </si>
  <si>
    <t xml:space="preserve">MAʼLUMOTLAR </t>
  </si>
  <si>
    <t>10-ilova</t>
  </si>
  <si>
    <t>Xarajat
kodlari</t>
  </si>
  <si>
    <t>Smeta boʻyicha qoldiq</t>
  </si>
  <si>
    <t>(mln soʻm)</t>
  </si>
  <si>
    <t>Litsenzion dasturiy taʼminotlar, maʼlumotlar xavsizligini taʼminlash, elektron pochta xizmatlari, avtomatlashtirilgan monitoring tizimi va boshqalar</t>
  </si>
  <si>
    <t>Energiya xarajatlari (elektroenergiya, tabiiy gaz, issiqlik energiyasi, issiq suv)</t>
  </si>
  <si>
    <t>Transport vositalari xarajatlari</t>
  </si>
  <si>
    <t>Axborot, telefon, pochta va kommunikatsiya xizmatlari</t>
  </si>
  <si>
    <t>Kompyuter jihozlari, hisoblash va audio-video texnika сотиб олиш</t>
  </si>
  <si>
    <t>10-илова</t>
  </si>
  <si>
    <t xml:space="preserve">МАЪЛУМОТЛАР </t>
  </si>
  <si>
    <t>(млн сўм)</t>
  </si>
  <si>
    <t>Харажат турлари</t>
  </si>
  <si>
    <t>Харажат
кодлари</t>
  </si>
  <si>
    <t>Смета бўйича қолдиқ</t>
  </si>
  <si>
    <t>Иш ҳақи ва унга тенглаштирилган тўловлар</t>
  </si>
  <si>
    <t>Ягона ижтимоий тўлов</t>
  </si>
  <si>
    <t>Ижтимоий эҳтиёжларга бошқа ажратмалар/бадаллар</t>
  </si>
  <si>
    <t>Бошқа харажатлар</t>
  </si>
  <si>
    <t>шу жумладан:</t>
  </si>
  <si>
    <t>Республика ичидаги хизмат сафари харажатлари</t>
  </si>
  <si>
    <t>Чет давлатларга хизмат сафари харажатлари</t>
  </si>
  <si>
    <t>Энергия харажатлари (электроэнергия, табиий газ, иссиқлик энергияси, иссиқ сув)</t>
  </si>
  <si>
    <t>Совуқ сув ва канализация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</si>
  <si>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</si>
  <si>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Транспорт воситалари харажатлари</t>
  </si>
  <si>
    <t>Компьютер жиҳозлари, ҳисоблаш ва аудио-видео техника сотиб олиш</t>
  </si>
  <si>
    <t>Товар-моддий захиралар (қоғоздан ташқари)</t>
  </si>
  <si>
    <t>Қоғоз харид қилиш учун харажатлар</t>
  </si>
  <si>
    <t>Ёнилғи ва ЁММ</t>
  </si>
  <si>
    <t>Ахборот, телефон, почта ва коммуникация хизматлари</t>
  </si>
  <si>
    <t>Объектларни қўриқлаш хизматлари</t>
  </si>
  <si>
    <t>Товар ва хизматлар сотиб олиш бўйича бошқа харажатлар</t>
  </si>
  <si>
    <t>Лицензион дастурий таъминотлар, маълумотлар хавсизлигини таъминлаш, электрон почта хизматлари, автоматлаштирилган мониторинг тизими ва бошқалар</t>
  </si>
  <si>
    <t xml:space="preserve">Электрон давлат харидларида иштирок этиш учун закалат тўлови харажатлари </t>
  </si>
  <si>
    <t>Жами харажатлар</t>
  </si>
  <si>
    <t>10-приложение</t>
  </si>
  <si>
    <t>ИНФОРМАЦИЯ</t>
  </si>
  <si>
    <t>(млн сум)</t>
  </si>
  <si>
    <t>Структура затрат</t>
  </si>
  <si>
    <t>Оплата труда и приравненные к ней выплаты</t>
  </si>
  <si>
    <t>Единый социальный налог</t>
  </si>
  <si>
    <t>Другие соцальные выплаты/ статьи</t>
  </si>
  <si>
    <t>Другие затраты</t>
  </si>
  <si>
    <t>в том числе:</t>
  </si>
  <si>
    <t>Затраты на служебные командировки внутри республики</t>
  </si>
  <si>
    <t>Затраты на служебные командировки за пределами республики</t>
  </si>
  <si>
    <t>Энергозатраты (электроэнергия, природный газ, тепловая энергия, горячая вода)</t>
  </si>
  <si>
    <t>Холодная вода и канализация</t>
  </si>
  <si>
    <t>Услуги по вывозу отходов, а также затраты по приобретению ресурсов (бензин и другие горюче-смазочные материалы)</t>
  </si>
  <si>
    <t>Транспортные расходы</t>
  </si>
  <si>
    <t>Приобретение компьютерных принадлежностей, вычислительной и аудио-видео техники</t>
  </si>
  <si>
    <t>Товарно-материальные запасы (кроме бумагиi)</t>
  </si>
  <si>
    <t>Затраты на приобретение бумаги</t>
  </si>
  <si>
    <t>Топливо и горюче-смазочные материалы</t>
  </si>
  <si>
    <t>Информационные, телефонные, почтовые и коммуникационные услуги</t>
  </si>
  <si>
    <t>Услуги по охране объекта</t>
  </si>
  <si>
    <t>Прочие расходы на приобретение товаров и услуг</t>
  </si>
  <si>
    <t>Лицензионное программное обеспечение, безопасности данных, электронной почте, автоматизированной системы мониторинга и другие</t>
  </si>
  <si>
    <t>Авансовые платежи за участие в электронных государственных закупках</t>
  </si>
  <si>
    <t>Всего расходы:</t>
  </si>
  <si>
    <t>Коды затрат</t>
  </si>
  <si>
    <t>Тасдиқланган
смета</t>
  </si>
  <si>
    <t>Амалдаги харажатлар</t>
  </si>
  <si>
    <t>Tasdiqlangan
smeta</t>
  </si>
  <si>
    <t>Amaldagi xarajatlar</t>
  </si>
  <si>
    <t>Утвержденная смета</t>
  </si>
  <si>
    <t>Фактические 
затраты</t>
  </si>
  <si>
    <t>Остаток по
смете</t>
  </si>
  <si>
    <r>
      <t xml:space="preserve">"Ўзкимёсаноат" АЖ тасдиқланган йиллик харажатлар сметасининг ижроси, шу жумладан объектларни қуриш, реконструкция қилиш
 ва капитал таъмирлаш ишлари, автомототранспорт воситаларини сотиб олиш ва сақлаш харажатлари тўғрисидаги 
</t>
    </r>
    <r>
      <rPr>
        <b/>
        <sz val="12"/>
        <color rgb="FFC00000"/>
        <rFont val="Times New Roman"/>
        <family val="1"/>
        <charset val="204"/>
      </rPr>
      <t>2025 йил 9-ойлиги</t>
    </r>
    <r>
      <rPr>
        <b/>
        <sz val="12"/>
        <color theme="1"/>
        <rFont val="Times New Roman"/>
        <family val="1"/>
        <charset val="204"/>
      </rPr>
      <t xml:space="preserve"> бўйича</t>
    </r>
  </si>
  <si>
    <r>
      <t xml:space="preserve">об исполнении сметы затрат АО "Узкимёсаноат", в том числе затрат на строительство объектов, реконструкцию и капитальный ремонт, приобретение автотранспортных средств и затрат на их содержание по итогам </t>
    </r>
    <r>
      <rPr>
        <b/>
        <sz val="12"/>
        <color rgb="FFC00000"/>
        <rFont val="Times New Roman"/>
        <family val="1"/>
        <charset val="204"/>
      </rPr>
      <t>9 месяцев 2025 года</t>
    </r>
  </si>
  <si>
    <r>
      <t xml:space="preserve">"Oʻzkimyosanoat" AJ tasdiqlangan yillik xarajatlar smetasining ijrosi, shu jumladan obyektlarni qurish, rekonstruksiya qilish
 va kapital taʼmirlash ishlari, avtomototransport vositalarini sotib olish va saqlash xarajatlari toʻgʻrisidagi 
</t>
    </r>
    <r>
      <rPr>
        <b/>
        <sz val="12"/>
        <color rgb="FFC00000"/>
        <rFont val="Times New Roman"/>
        <family val="1"/>
        <charset val="204"/>
      </rPr>
      <t xml:space="preserve">2025-yil 9-oyligi </t>
    </r>
    <r>
      <rPr>
        <b/>
        <sz val="12"/>
        <color theme="1"/>
        <rFont val="Times New Roman"/>
        <family val="1"/>
        <charset val="204"/>
      </rPr>
      <t>boʻyicha</t>
    </r>
  </si>
  <si>
    <t>Boshqa xarajatlar *</t>
  </si>
  <si>
    <t xml:space="preserve">Izoh: Boshqa xarajatlar rejadan oshishining asosiy sabablari:
1) Maxam Corp kompaniyasi bilan arbitraj doirasida  White &amp; Case tomonidan koʻrsatilgan yuridik xizmatlar uchun xarajatlar (rejada boʻlmagan xarajatlar);
2) BSG konsalting kompaniyasi tomonidan kimyo sanoatini 2035-yilgacha rivojlanish strategiyasini ishlab chiqarish xizmatlari uchun  xarajatlar (rejada boʻlmagan). </t>
  </si>
  <si>
    <t xml:space="preserve">Изоҳ: Бошқа харажатлар режадан ошишининг асосий сабаблари:
1) Maxam Corp компанияси билан арбитраж доирасида  White &amp; Case томонидан кўрсатилган юридик хизматлар учун харажатлар (режада бўлмаган харажатлар);
2) BSG консалтинг компанияси томонидан кимё саноатини 2035 йилгача ривожланиш стратегиясини ишлаб чиқариш хизматлари учун  харажатлар (режада бўлмаган). </t>
  </si>
  <si>
    <t>Бошқа харажатлар *</t>
  </si>
  <si>
    <t>Прочие расходы *</t>
  </si>
  <si>
    <t xml:space="preserve">Примечание: Основные причины превышения прочих расходов против бизнес плана:
1) оказание юридических услуг со стороны компании White &amp; Case в рамках арбитражного разбирательства с компанией Maxam Corp (в прогнозе затраты не предусматривались);
2) оплата за услуги консалтинговой компании BSG за разработку стратегии развития химической промышленности на период до 2025 года (в прогнозе не предусматривались).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</si>
</sst>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0\ _₽_-;\-* #,##0.0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5F25-5CC3-4305-8D38-ADAACED91052}">
  <sheetPr>
    <pageSetUpPr fitToPage="1"/>
  </sheetPr>
  <dimension ref="A1:K30"/>
  <sheetViews>
    <sheetView zoomScale="130" zoomScaleNormal="130" workbookViewId="0">
      <selection activeCell="B32" sqref="B32"/>
    </sheetView>
  </sheetViews>
  <sheetFormatPr defaultRowHeight="15.75" x14ac:dyDescent="0.25"/>
  <cols>
    <col min="1" max="1" width="6.140625" style="2" customWidth="1"/>
    <col min="2" max="2" width="82.85546875" style="1" customWidth="1"/>
    <col min="3" max="3" width="12.140625" style="1" customWidth="1"/>
    <col min="4" max="6" width="16.28515625" style="1" customWidth="1"/>
    <col min="7" max="16384" width="9.140625" style="1"/>
  </cols>
  <sheetData>
    <row r="1" spans="1:6" x14ac:dyDescent="0.25">
      <c r="E1" s="17" t="s">
        <v>19</v>
      </c>
      <c r="F1" s="17"/>
    </row>
    <row r="2" spans="1:6" ht="48.75" customHeight="1" x14ac:dyDescent="0.25">
      <c r="A2" s="18" t="s">
        <v>90</v>
      </c>
      <c r="B2" s="18"/>
      <c r="C2" s="18"/>
      <c r="D2" s="18"/>
      <c r="E2" s="18"/>
      <c r="F2" s="18"/>
    </row>
    <row r="3" spans="1:6" x14ac:dyDescent="0.25">
      <c r="A3" s="19" t="s">
        <v>18</v>
      </c>
      <c r="B3" s="19"/>
      <c r="C3" s="19"/>
      <c r="D3" s="19"/>
      <c r="E3" s="19"/>
      <c r="F3" s="19"/>
    </row>
    <row r="4" spans="1:6" x14ac:dyDescent="0.25">
      <c r="F4" s="7" t="s">
        <v>22</v>
      </c>
    </row>
    <row r="5" spans="1:6" ht="31.5" customHeight="1" x14ac:dyDescent="0.25">
      <c r="A5" s="6" t="s">
        <v>0</v>
      </c>
      <c r="B5" s="6" t="s">
        <v>1</v>
      </c>
      <c r="C5" s="6" t="s">
        <v>20</v>
      </c>
      <c r="D5" s="6" t="s">
        <v>83</v>
      </c>
      <c r="E5" s="6" t="s">
        <v>84</v>
      </c>
      <c r="F5" s="6" t="s">
        <v>21</v>
      </c>
    </row>
    <row r="6" spans="1:6" ht="21" customHeight="1" x14ac:dyDescent="0.25">
      <c r="A6" s="6">
        <v>1</v>
      </c>
      <c r="B6" s="3" t="s">
        <v>2</v>
      </c>
      <c r="C6" s="9"/>
      <c r="D6" s="11">
        <v>46601.36</v>
      </c>
      <c r="E6" s="11">
        <v>35894.368999999999</v>
      </c>
      <c r="F6" s="11">
        <f>D6-E6</f>
        <v>10706.991000000002</v>
      </c>
    </row>
    <row r="7" spans="1:6" ht="21" customHeight="1" x14ac:dyDescent="0.25">
      <c r="A7" s="6">
        <f>A6+1</f>
        <v>2</v>
      </c>
      <c r="B7" s="4" t="s">
        <v>3</v>
      </c>
      <c r="C7" s="9"/>
      <c r="D7" s="11">
        <v>5592.16</v>
      </c>
      <c r="E7" s="11">
        <v>4307.3239999999996</v>
      </c>
      <c r="F7" s="11">
        <f t="shared" ref="F7:F26" si="0">D7-E7</f>
        <v>1284.8360000000002</v>
      </c>
    </row>
    <row r="8" spans="1:6" ht="21" customHeight="1" x14ac:dyDescent="0.25">
      <c r="A8" s="6">
        <f t="shared" ref="A8:A26" si="1">A7+1</f>
        <v>3</v>
      </c>
      <c r="B8" s="3" t="s">
        <v>4</v>
      </c>
      <c r="C8" s="9"/>
      <c r="D8" s="11">
        <v>27972.79</v>
      </c>
      <c r="E8" s="11">
        <v>24903.071</v>
      </c>
      <c r="F8" s="11">
        <f t="shared" si="0"/>
        <v>3069.719000000001</v>
      </c>
    </row>
    <row r="9" spans="1:6" ht="21" customHeight="1" x14ac:dyDescent="0.25">
      <c r="A9" s="6"/>
      <c r="B9" s="5" t="s">
        <v>5</v>
      </c>
      <c r="C9" s="9"/>
      <c r="D9" s="10">
        <f>D11+D12+D13+D14+D15+D16+D17+D18+D19+D20+D21+D22+D23+D24+D25+D26</f>
        <v>53099.09</v>
      </c>
      <c r="E9" s="10">
        <f>E11+E12+E13+E14+E15+E16+E17+E18+E19+E20+E21+E22+E23+E24+E25+E26</f>
        <v>112996.82799999999</v>
      </c>
      <c r="F9" s="10">
        <f>D9-E9</f>
        <v>-59897.737999999998</v>
      </c>
    </row>
    <row r="10" spans="1:6" ht="21" customHeight="1" x14ac:dyDescent="0.25">
      <c r="A10" s="6"/>
      <c r="B10" s="4" t="s">
        <v>6</v>
      </c>
      <c r="C10" s="20"/>
      <c r="D10" s="20"/>
      <c r="E10" s="20"/>
      <c r="F10" s="20"/>
    </row>
    <row r="11" spans="1:6" ht="21" customHeight="1" x14ac:dyDescent="0.25">
      <c r="A11" s="6">
        <f>A8+1</f>
        <v>4</v>
      </c>
      <c r="B11" s="3" t="s">
        <v>7</v>
      </c>
      <c r="C11" s="12"/>
      <c r="D11" s="11">
        <v>690</v>
      </c>
      <c r="E11" s="11">
        <v>596.54</v>
      </c>
      <c r="F11" s="11">
        <f t="shared" si="0"/>
        <v>93.460000000000036</v>
      </c>
    </row>
    <row r="12" spans="1:6" ht="21" customHeight="1" x14ac:dyDescent="0.25">
      <c r="A12" s="6">
        <f t="shared" si="1"/>
        <v>5</v>
      </c>
      <c r="B12" s="4" t="s">
        <v>8</v>
      </c>
      <c r="C12" s="12"/>
      <c r="D12" s="11">
        <v>2520</v>
      </c>
      <c r="E12" s="11">
        <v>2094.88</v>
      </c>
      <c r="F12" s="11">
        <f t="shared" si="0"/>
        <v>425.11999999999989</v>
      </c>
    </row>
    <row r="13" spans="1:6" ht="21" customHeight="1" x14ac:dyDescent="0.25">
      <c r="A13" s="6">
        <f t="shared" si="1"/>
        <v>6</v>
      </c>
      <c r="B13" s="4" t="s">
        <v>24</v>
      </c>
      <c r="C13" s="12"/>
      <c r="D13" s="11">
        <v>947.5</v>
      </c>
      <c r="E13" s="11">
        <v>349.73500000000001</v>
      </c>
      <c r="F13" s="11">
        <f t="shared" si="0"/>
        <v>597.76499999999999</v>
      </c>
    </row>
    <row r="14" spans="1:6" ht="21" customHeight="1" x14ac:dyDescent="0.25">
      <c r="A14" s="6">
        <f t="shared" si="1"/>
        <v>7</v>
      </c>
      <c r="B14" s="4" t="s">
        <v>9</v>
      </c>
      <c r="C14" s="12"/>
      <c r="D14" s="11">
        <v>14</v>
      </c>
      <c r="E14" s="11">
        <v>6.258</v>
      </c>
      <c r="F14" s="11">
        <f t="shared" si="0"/>
        <v>7.742</v>
      </c>
    </row>
    <row r="15" spans="1:6" ht="31.5" x14ac:dyDescent="0.25">
      <c r="A15" s="6">
        <f t="shared" si="1"/>
        <v>8</v>
      </c>
      <c r="B15" s="4" t="s">
        <v>10</v>
      </c>
      <c r="C15" s="12"/>
      <c r="D15" s="11">
        <v>21.1</v>
      </c>
      <c r="E15" s="11">
        <v>14.387</v>
      </c>
      <c r="F15" s="11">
        <f t="shared" si="0"/>
        <v>6.713000000000001</v>
      </c>
    </row>
    <row r="16" spans="1:6" ht="21" customHeight="1" x14ac:dyDescent="0.25">
      <c r="A16" s="6">
        <f t="shared" si="1"/>
        <v>9</v>
      </c>
      <c r="B16" s="4" t="s">
        <v>25</v>
      </c>
      <c r="C16" s="12"/>
      <c r="D16" s="11">
        <v>222.69</v>
      </c>
      <c r="E16" s="11">
        <v>191.45699999999999</v>
      </c>
      <c r="F16" s="11">
        <f t="shared" si="0"/>
        <v>31.233000000000004</v>
      </c>
    </row>
    <row r="17" spans="1:11" ht="21" customHeight="1" x14ac:dyDescent="0.25">
      <c r="A17" s="6">
        <f t="shared" si="1"/>
        <v>10</v>
      </c>
      <c r="B17" s="4" t="s">
        <v>27</v>
      </c>
      <c r="C17" s="12"/>
      <c r="D17" s="11">
        <v>1277</v>
      </c>
      <c r="E17" s="11">
        <v>183.125</v>
      </c>
      <c r="F17" s="11">
        <f t="shared" si="0"/>
        <v>1093.875</v>
      </c>
    </row>
    <row r="18" spans="1:11" ht="21" customHeight="1" x14ac:dyDescent="0.25">
      <c r="A18" s="6">
        <f t="shared" si="1"/>
        <v>11</v>
      </c>
      <c r="B18" s="4" t="s">
        <v>11</v>
      </c>
      <c r="C18" s="12"/>
      <c r="D18" s="11">
        <v>391.68</v>
      </c>
      <c r="E18" s="11">
        <v>310.37299999999999</v>
      </c>
      <c r="F18" s="11">
        <f t="shared" si="0"/>
        <v>81.307000000000016</v>
      </c>
    </row>
    <row r="19" spans="1:11" ht="21" customHeight="1" x14ac:dyDescent="0.25">
      <c r="A19" s="6">
        <f t="shared" si="1"/>
        <v>12</v>
      </c>
      <c r="B19" s="4" t="s">
        <v>12</v>
      </c>
      <c r="C19" s="12"/>
      <c r="D19" s="11">
        <v>66.400000000000006</v>
      </c>
      <c r="E19" s="11">
        <v>28.055</v>
      </c>
      <c r="F19" s="11">
        <f t="shared" si="0"/>
        <v>38.345000000000006</v>
      </c>
    </row>
    <row r="20" spans="1:11" ht="21" customHeight="1" x14ac:dyDescent="0.25">
      <c r="A20" s="6">
        <f t="shared" si="1"/>
        <v>13</v>
      </c>
      <c r="B20" s="4" t="s">
        <v>13</v>
      </c>
      <c r="C20" s="12"/>
      <c r="D20" s="11">
        <v>530.91</v>
      </c>
      <c r="E20" s="11">
        <v>314.55700000000002</v>
      </c>
      <c r="F20" s="11">
        <f t="shared" si="0"/>
        <v>216.35299999999995</v>
      </c>
    </row>
    <row r="21" spans="1:11" ht="21" customHeight="1" x14ac:dyDescent="0.25">
      <c r="A21" s="6">
        <f t="shared" si="1"/>
        <v>14</v>
      </c>
      <c r="B21" s="4" t="s">
        <v>26</v>
      </c>
      <c r="C21" s="12"/>
      <c r="D21" s="11">
        <v>684</v>
      </c>
      <c r="E21" s="11">
        <v>767.13800000000003</v>
      </c>
      <c r="F21" s="11">
        <f t="shared" si="0"/>
        <v>-83.138000000000034</v>
      </c>
      <c r="G21" s="14"/>
    </row>
    <row r="22" spans="1:11" ht="21" customHeight="1" x14ac:dyDescent="0.25">
      <c r="A22" s="6">
        <f t="shared" si="1"/>
        <v>15</v>
      </c>
      <c r="B22" s="4" t="s">
        <v>14</v>
      </c>
      <c r="C22" s="12"/>
      <c r="D22" s="11">
        <v>431.52</v>
      </c>
      <c r="E22" s="11">
        <v>359.46899999999999</v>
      </c>
      <c r="F22" s="11">
        <f t="shared" si="0"/>
        <v>72.050999999999988</v>
      </c>
    </row>
    <row r="23" spans="1:11" ht="21" customHeight="1" x14ac:dyDescent="0.25">
      <c r="A23" s="6">
        <f t="shared" si="1"/>
        <v>16</v>
      </c>
      <c r="B23" s="4" t="s">
        <v>15</v>
      </c>
      <c r="C23" s="12"/>
      <c r="D23" s="11">
        <v>17913.5</v>
      </c>
      <c r="E23" s="11">
        <v>4093.578</v>
      </c>
      <c r="F23" s="11">
        <f t="shared" si="0"/>
        <v>13819.922</v>
      </c>
    </row>
    <row r="24" spans="1:11" ht="31.5" x14ac:dyDescent="0.25">
      <c r="A24" s="6">
        <f t="shared" si="1"/>
        <v>17</v>
      </c>
      <c r="B24" s="4" t="s">
        <v>23</v>
      </c>
      <c r="C24" s="12"/>
      <c r="D24" s="11">
        <v>554</v>
      </c>
      <c r="E24" s="11">
        <v>156.07</v>
      </c>
      <c r="F24" s="11">
        <f t="shared" si="0"/>
        <v>397.93</v>
      </c>
    </row>
    <row r="25" spans="1:11" ht="21" customHeight="1" x14ac:dyDescent="0.25">
      <c r="A25" s="6">
        <f t="shared" si="1"/>
        <v>18</v>
      </c>
      <c r="B25" s="4" t="s">
        <v>16</v>
      </c>
      <c r="C25" s="12"/>
      <c r="D25" s="11">
        <v>107.28</v>
      </c>
      <c r="E25" s="11">
        <v>6.1379999999999999</v>
      </c>
      <c r="F25" s="11">
        <f t="shared" si="0"/>
        <v>101.142</v>
      </c>
    </row>
    <row r="26" spans="1:11" ht="21" customHeight="1" x14ac:dyDescent="0.25">
      <c r="A26" s="6">
        <f t="shared" si="1"/>
        <v>19</v>
      </c>
      <c r="B26" s="4" t="s">
        <v>91</v>
      </c>
      <c r="C26" s="12"/>
      <c r="D26" s="11">
        <v>26727.51</v>
      </c>
      <c r="E26" s="11">
        <v>103525.068</v>
      </c>
      <c r="F26" s="11">
        <f t="shared" si="0"/>
        <v>-76797.558000000005</v>
      </c>
    </row>
    <row r="27" spans="1:11" ht="21" customHeight="1" x14ac:dyDescent="0.25">
      <c r="A27" s="6"/>
      <c r="B27" s="5" t="s">
        <v>17</v>
      </c>
      <c r="C27" s="12"/>
      <c r="D27" s="10">
        <f>D6+D7+D8+D9</f>
        <v>133265.4</v>
      </c>
      <c r="E27" s="10">
        <f>E6+E7+E8+E9</f>
        <v>178101.592</v>
      </c>
      <c r="F27" s="10">
        <f>D27-E27</f>
        <v>-44836.19200000001</v>
      </c>
    </row>
    <row r="28" spans="1:11" ht="100.5" customHeight="1" x14ac:dyDescent="0.25">
      <c r="B28" s="22" t="s">
        <v>92</v>
      </c>
      <c r="C28" s="22"/>
      <c r="D28" s="22"/>
      <c r="E28" s="22"/>
      <c r="F28" s="22"/>
      <c r="G28" s="21"/>
      <c r="H28" s="21"/>
      <c r="I28" s="21"/>
      <c r="J28" s="21"/>
      <c r="K28" s="21"/>
    </row>
    <row r="29" spans="1:11" x14ac:dyDescent="0.25">
      <c r="D29" s="8"/>
      <c r="E29" s="8"/>
    </row>
    <row r="30" spans="1:11" x14ac:dyDescent="0.25">
      <c r="D30" s="8"/>
      <c r="E30" s="16"/>
    </row>
  </sheetData>
  <mergeCells count="5">
    <mergeCell ref="E1:F1"/>
    <mergeCell ref="A2:F2"/>
    <mergeCell ref="A3:F3"/>
    <mergeCell ref="C10:F10"/>
    <mergeCell ref="B28:F28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6795-0C0F-4F26-8F92-BAD4D39181BD}">
  <sheetPr>
    <pageSetUpPr fitToPage="1"/>
  </sheetPr>
  <dimension ref="A1:K30"/>
  <sheetViews>
    <sheetView zoomScale="130" zoomScaleNormal="130" workbookViewId="0">
      <selection activeCell="B32" sqref="B32"/>
    </sheetView>
  </sheetViews>
  <sheetFormatPr defaultRowHeight="15.75" x14ac:dyDescent="0.25"/>
  <cols>
    <col min="1" max="1" width="6.140625" style="2" customWidth="1"/>
    <col min="2" max="2" width="82.85546875" style="1" customWidth="1"/>
    <col min="3" max="3" width="12.140625" style="1" customWidth="1"/>
    <col min="4" max="6" width="16.28515625" style="1" customWidth="1"/>
    <col min="7" max="16384" width="9.140625" style="1"/>
  </cols>
  <sheetData>
    <row r="1" spans="1:6" x14ac:dyDescent="0.25">
      <c r="E1" s="17" t="s">
        <v>28</v>
      </c>
      <c r="F1" s="17"/>
    </row>
    <row r="2" spans="1:6" ht="53.25" customHeight="1" x14ac:dyDescent="0.25">
      <c r="A2" s="18" t="s">
        <v>88</v>
      </c>
      <c r="B2" s="18"/>
      <c r="C2" s="18"/>
      <c r="D2" s="18"/>
      <c r="E2" s="18"/>
      <c r="F2" s="18"/>
    </row>
    <row r="3" spans="1:6" x14ac:dyDescent="0.25">
      <c r="A3" s="19" t="s">
        <v>29</v>
      </c>
      <c r="B3" s="19"/>
      <c r="C3" s="19"/>
      <c r="D3" s="19"/>
      <c r="E3" s="19"/>
      <c r="F3" s="19"/>
    </row>
    <row r="4" spans="1:6" x14ac:dyDescent="0.25">
      <c r="F4" s="7" t="s">
        <v>30</v>
      </c>
    </row>
    <row r="5" spans="1:6" ht="31.5" customHeight="1" x14ac:dyDescent="0.25">
      <c r="A5" s="6" t="s">
        <v>0</v>
      </c>
      <c r="B5" s="6" t="s">
        <v>31</v>
      </c>
      <c r="C5" s="6" t="s">
        <v>32</v>
      </c>
      <c r="D5" s="6" t="s">
        <v>81</v>
      </c>
      <c r="E5" s="6" t="s">
        <v>82</v>
      </c>
      <c r="F5" s="6" t="s">
        <v>33</v>
      </c>
    </row>
    <row r="6" spans="1:6" ht="21" customHeight="1" x14ac:dyDescent="0.25">
      <c r="A6" s="6">
        <v>1</v>
      </c>
      <c r="B6" s="3" t="s">
        <v>34</v>
      </c>
      <c r="C6" s="9"/>
      <c r="D6" s="11">
        <f>лотин!D6</f>
        <v>46601.36</v>
      </c>
      <c r="E6" s="11">
        <f>лотин!E6</f>
        <v>35894.368999999999</v>
      </c>
      <c r="F6" s="11">
        <f>D6-E6</f>
        <v>10706.991000000002</v>
      </c>
    </row>
    <row r="7" spans="1:6" ht="21" customHeight="1" x14ac:dyDescent="0.25">
      <c r="A7" s="6">
        <f>A6+1</f>
        <v>2</v>
      </c>
      <c r="B7" s="4" t="s">
        <v>35</v>
      </c>
      <c r="C7" s="9"/>
      <c r="D7" s="11">
        <f>лотин!D7</f>
        <v>5592.16</v>
      </c>
      <c r="E7" s="11">
        <f>лотин!E7</f>
        <v>4307.3239999999996</v>
      </c>
      <c r="F7" s="11">
        <f t="shared" ref="F7:F26" si="0">D7-E7</f>
        <v>1284.8360000000002</v>
      </c>
    </row>
    <row r="8" spans="1:6" ht="21" customHeight="1" x14ac:dyDescent="0.25">
      <c r="A8" s="6">
        <f t="shared" ref="A8:A26" si="1">A7+1</f>
        <v>3</v>
      </c>
      <c r="B8" s="3" t="s">
        <v>36</v>
      </c>
      <c r="C8" s="9"/>
      <c r="D8" s="11">
        <f>лотин!D8</f>
        <v>27972.79</v>
      </c>
      <c r="E8" s="11">
        <f>лотин!E8</f>
        <v>24903.071</v>
      </c>
      <c r="F8" s="11">
        <f t="shared" si="0"/>
        <v>3069.719000000001</v>
      </c>
    </row>
    <row r="9" spans="1:6" ht="21" customHeight="1" x14ac:dyDescent="0.25">
      <c r="A9" s="6"/>
      <c r="B9" s="5" t="s">
        <v>37</v>
      </c>
      <c r="C9" s="9"/>
      <c r="D9" s="10">
        <f>D11+D12+D13+D14+D15+D16+D17+D18+D19+D20+D21+D22+D23+D24+D25+D26</f>
        <v>53099.09</v>
      </c>
      <c r="E9" s="10">
        <f>E11+E12+E13+E14+E15+E16+E17+E18+E19+E20+E21+E22+E23+E24+E25+E26</f>
        <v>112996.82799999999</v>
      </c>
      <c r="F9" s="10">
        <f>D9-E9</f>
        <v>-59897.737999999998</v>
      </c>
    </row>
    <row r="10" spans="1:6" ht="21" customHeight="1" x14ac:dyDescent="0.25">
      <c r="A10" s="6"/>
      <c r="B10" s="4" t="s">
        <v>38</v>
      </c>
      <c r="C10" s="20"/>
      <c r="D10" s="20"/>
      <c r="E10" s="20"/>
      <c r="F10" s="20"/>
    </row>
    <row r="11" spans="1:6" ht="21" customHeight="1" x14ac:dyDescent="0.25">
      <c r="A11" s="6">
        <f>A8+1</f>
        <v>4</v>
      </c>
      <c r="B11" s="3" t="s">
        <v>39</v>
      </c>
      <c r="C11" s="13"/>
      <c r="D11" s="11">
        <f>лотин!D11</f>
        <v>690</v>
      </c>
      <c r="E11" s="11">
        <f>лотин!E11</f>
        <v>596.54</v>
      </c>
      <c r="F11" s="11">
        <f t="shared" si="0"/>
        <v>93.460000000000036</v>
      </c>
    </row>
    <row r="12" spans="1:6" ht="21" customHeight="1" x14ac:dyDescent="0.25">
      <c r="A12" s="6">
        <f t="shared" si="1"/>
        <v>5</v>
      </c>
      <c r="B12" s="4" t="s">
        <v>40</v>
      </c>
      <c r="C12" s="13"/>
      <c r="D12" s="11">
        <f>лотин!D12</f>
        <v>2520</v>
      </c>
      <c r="E12" s="11">
        <f>лотин!E12</f>
        <v>2094.88</v>
      </c>
      <c r="F12" s="11">
        <f t="shared" si="0"/>
        <v>425.11999999999989</v>
      </c>
    </row>
    <row r="13" spans="1:6" ht="21" customHeight="1" x14ac:dyDescent="0.25">
      <c r="A13" s="6">
        <f t="shared" si="1"/>
        <v>6</v>
      </c>
      <c r="B13" s="4" t="s">
        <v>41</v>
      </c>
      <c r="C13" s="13"/>
      <c r="D13" s="11">
        <f>лотин!D13</f>
        <v>947.5</v>
      </c>
      <c r="E13" s="11">
        <f>лотин!E13</f>
        <v>349.73500000000001</v>
      </c>
      <c r="F13" s="11">
        <f t="shared" si="0"/>
        <v>597.76499999999999</v>
      </c>
    </row>
    <row r="14" spans="1:6" ht="21" customHeight="1" x14ac:dyDescent="0.25">
      <c r="A14" s="6">
        <f t="shared" si="1"/>
        <v>7</v>
      </c>
      <c r="B14" s="4" t="s">
        <v>42</v>
      </c>
      <c r="C14" s="13"/>
      <c r="D14" s="11">
        <f>лотин!D14</f>
        <v>14</v>
      </c>
      <c r="E14" s="11">
        <f>лотин!E14</f>
        <v>6.258</v>
      </c>
      <c r="F14" s="11">
        <f t="shared" si="0"/>
        <v>7.742</v>
      </c>
    </row>
    <row r="15" spans="1:6" ht="34.5" customHeight="1" x14ac:dyDescent="0.25">
      <c r="A15" s="6">
        <f t="shared" si="1"/>
        <v>8</v>
      </c>
      <c r="B15" s="4" t="s">
        <v>43</v>
      </c>
      <c r="C15" s="13"/>
      <c r="D15" s="11">
        <f>лотин!D15</f>
        <v>21.1</v>
      </c>
      <c r="E15" s="11">
        <f>лотин!E15</f>
        <v>14.387</v>
      </c>
      <c r="F15" s="11">
        <f t="shared" si="0"/>
        <v>6.713000000000001</v>
      </c>
    </row>
    <row r="16" spans="1:6" ht="21" customHeight="1" x14ac:dyDescent="0.25">
      <c r="A16" s="6">
        <f t="shared" si="1"/>
        <v>9</v>
      </c>
      <c r="B16" s="4" t="s">
        <v>44</v>
      </c>
      <c r="C16" s="13"/>
      <c r="D16" s="11">
        <f>лотин!D16</f>
        <v>222.69</v>
      </c>
      <c r="E16" s="11">
        <f>лотин!E16</f>
        <v>191.45699999999999</v>
      </c>
      <c r="F16" s="11">
        <f t="shared" si="0"/>
        <v>31.233000000000004</v>
      </c>
    </row>
    <row r="17" spans="1:11" ht="21" customHeight="1" x14ac:dyDescent="0.25">
      <c r="A17" s="6">
        <f t="shared" si="1"/>
        <v>10</v>
      </c>
      <c r="B17" s="4" t="s">
        <v>45</v>
      </c>
      <c r="C17" s="13"/>
      <c r="D17" s="11">
        <f>лотин!D17</f>
        <v>1277</v>
      </c>
      <c r="E17" s="11">
        <f>лотин!E17</f>
        <v>183.125</v>
      </c>
      <c r="F17" s="11"/>
    </row>
    <row r="18" spans="1:11" ht="21" customHeight="1" x14ac:dyDescent="0.25">
      <c r="A18" s="6">
        <f t="shared" si="1"/>
        <v>11</v>
      </c>
      <c r="B18" s="4" t="s">
        <v>46</v>
      </c>
      <c r="C18" s="13"/>
      <c r="D18" s="11">
        <f>лотин!D18</f>
        <v>391.68</v>
      </c>
      <c r="E18" s="11">
        <f>лотин!E18</f>
        <v>310.37299999999999</v>
      </c>
      <c r="F18" s="11">
        <f t="shared" si="0"/>
        <v>81.307000000000016</v>
      </c>
    </row>
    <row r="19" spans="1:11" ht="21" customHeight="1" x14ac:dyDescent="0.25">
      <c r="A19" s="6">
        <f t="shared" si="1"/>
        <v>12</v>
      </c>
      <c r="B19" s="4" t="s">
        <v>47</v>
      </c>
      <c r="C19" s="13"/>
      <c r="D19" s="11">
        <f>лотин!D19</f>
        <v>66.400000000000006</v>
      </c>
      <c r="E19" s="11">
        <f>лотин!E19</f>
        <v>28.055</v>
      </c>
      <c r="F19" s="11">
        <f t="shared" si="0"/>
        <v>38.345000000000006</v>
      </c>
    </row>
    <row r="20" spans="1:11" ht="21" customHeight="1" x14ac:dyDescent="0.25">
      <c r="A20" s="6">
        <f t="shared" si="1"/>
        <v>13</v>
      </c>
      <c r="B20" s="4" t="s">
        <v>48</v>
      </c>
      <c r="C20" s="13"/>
      <c r="D20" s="11">
        <f>лотин!D20</f>
        <v>530.91</v>
      </c>
      <c r="E20" s="11">
        <f>лотин!E20</f>
        <v>314.55700000000002</v>
      </c>
      <c r="F20" s="11">
        <f t="shared" si="0"/>
        <v>216.35299999999995</v>
      </c>
    </row>
    <row r="21" spans="1:11" ht="21" customHeight="1" x14ac:dyDescent="0.25">
      <c r="A21" s="6">
        <f t="shared" si="1"/>
        <v>14</v>
      </c>
      <c r="B21" s="4" t="s">
        <v>49</v>
      </c>
      <c r="C21" s="13"/>
      <c r="D21" s="11">
        <f>лотин!D21</f>
        <v>684</v>
      </c>
      <c r="E21" s="11">
        <f>лотин!E21</f>
        <v>767.13800000000003</v>
      </c>
      <c r="F21" s="11">
        <f t="shared" si="0"/>
        <v>-83.138000000000034</v>
      </c>
      <c r="G21" s="14"/>
      <c r="H21" s="14"/>
    </row>
    <row r="22" spans="1:11" ht="21" customHeight="1" x14ac:dyDescent="0.25">
      <c r="A22" s="6">
        <f t="shared" si="1"/>
        <v>15</v>
      </c>
      <c r="B22" s="4" t="s">
        <v>50</v>
      </c>
      <c r="C22" s="13"/>
      <c r="D22" s="11">
        <f>лотин!D22</f>
        <v>431.52</v>
      </c>
      <c r="E22" s="11">
        <f>лотин!E22</f>
        <v>359.46899999999999</v>
      </c>
      <c r="F22" s="11">
        <f t="shared" si="0"/>
        <v>72.050999999999988</v>
      </c>
    </row>
    <row r="23" spans="1:11" ht="21" customHeight="1" x14ac:dyDescent="0.25">
      <c r="A23" s="6">
        <f t="shared" si="1"/>
        <v>16</v>
      </c>
      <c r="B23" s="4" t="s">
        <v>51</v>
      </c>
      <c r="C23" s="13"/>
      <c r="D23" s="11">
        <f>лотин!D23</f>
        <v>17913.5</v>
      </c>
      <c r="E23" s="11">
        <f>лотин!E23</f>
        <v>4093.578</v>
      </c>
      <c r="F23" s="11">
        <f t="shared" si="0"/>
        <v>13819.922</v>
      </c>
    </row>
    <row r="24" spans="1:11" ht="34.5" customHeight="1" x14ac:dyDescent="0.25">
      <c r="A24" s="6">
        <f t="shared" si="1"/>
        <v>17</v>
      </c>
      <c r="B24" s="4" t="s">
        <v>52</v>
      </c>
      <c r="C24" s="13"/>
      <c r="D24" s="11">
        <f>лотин!D24</f>
        <v>554</v>
      </c>
      <c r="E24" s="11">
        <f>лотин!E24</f>
        <v>156.07</v>
      </c>
      <c r="F24" s="11">
        <f t="shared" si="0"/>
        <v>397.93</v>
      </c>
    </row>
    <row r="25" spans="1:11" ht="21" customHeight="1" x14ac:dyDescent="0.25">
      <c r="A25" s="6">
        <f t="shared" si="1"/>
        <v>18</v>
      </c>
      <c r="B25" s="4" t="s">
        <v>53</v>
      </c>
      <c r="C25" s="13"/>
      <c r="D25" s="11">
        <f>лотин!D25</f>
        <v>107.28</v>
      </c>
      <c r="E25" s="11">
        <f>лотин!E25</f>
        <v>6.1379999999999999</v>
      </c>
      <c r="F25" s="11">
        <f t="shared" si="0"/>
        <v>101.142</v>
      </c>
    </row>
    <row r="26" spans="1:11" ht="21" customHeight="1" x14ac:dyDescent="0.25">
      <c r="A26" s="6">
        <f t="shared" si="1"/>
        <v>19</v>
      </c>
      <c r="B26" s="4" t="s">
        <v>94</v>
      </c>
      <c r="C26" s="13"/>
      <c r="D26" s="11">
        <f>лотин!D26</f>
        <v>26727.51</v>
      </c>
      <c r="E26" s="11">
        <f>лотин!E26</f>
        <v>103525.068</v>
      </c>
      <c r="F26" s="11">
        <f t="shared" si="0"/>
        <v>-76797.558000000005</v>
      </c>
    </row>
    <row r="27" spans="1:11" ht="21" customHeight="1" x14ac:dyDescent="0.25">
      <c r="A27" s="6"/>
      <c r="B27" s="5" t="s">
        <v>54</v>
      </c>
      <c r="C27" s="15"/>
      <c r="D27" s="10">
        <f>D6+D7+D8+D9</f>
        <v>133265.4</v>
      </c>
      <c r="E27" s="10">
        <f>E6+E7+E8+E9</f>
        <v>178101.592</v>
      </c>
      <c r="F27" s="10">
        <f>D27-E27</f>
        <v>-44836.19200000001</v>
      </c>
    </row>
    <row r="28" spans="1:11" ht="100.5" customHeight="1" x14ac:dyDescent="0.25">
      <c r="B28" s="22" t="s">
        <v>93</v>
      </c>
      <c r="C28" s="22"/>
      <c r="D28" s="22"/>
      <c r="E28" s="22"/>
      <c r="F28" s="22"/>
      <c r="G28" s="21"/>
      <c r="H28" s="21"/>
      <c r="I28" s="21"/>
      <c r="J28" s="21"/>
      <c r="K28" s="21"/>
    </row>
    <row r="29" spans="1:11" x14ac:dyDescent="0.25">
      <c r="D29" s="8"/>
      <c r="E29" s="8"/>
    </row>
    <row r="30" spans="1:11" x14ac:dyDescent="0.25">
      <c r="D30" s="8"/>
      <c r="E30" s="8"/>
    </row>
  </sheetData>
  <mergeCells count="5">
    <mergeCell ref="E1:F1"/>
    <mergeCell ref="A2:F2"/>
    <mergeCell ref="A3:F3"/>
    <mergeCell ref="C10:F10"/>
    <mergeCell ref="B28:F28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F9F46-1ED9-4AE8-8BB3-2492E9D0EC74}">
  <sheetPr>
    <pageSetUpPr fitToPage="1"/>
  </sheetPr>
  <dimension ref="A1:K30"/>
  <sheetViews>
    <sheetView tabSelected="1" zoomScale="130" zoomScaleNormal="130" workbookViewId="0">
      <selection activeCell="B34" sqref="B34"/>
    </sheetView>
  </sheetViews>
  <sheetFormatPr defaultRowHeight="15.75" x14ac:dyDescent="0.25"/>
  <cols>
    <col min="1" max="1" width="6.140625" style="2" customWidth="1"/>
    <col min="2" max="2" width="82.85546875" style="1" customWidth="1"/>
    <col min="3" max="3" width="12.140625" style="1" customWidth="1"/>
    <col min="4" max="6" width="16.28515625" style="1" customWidth="1"/>
    <col min="7" max="16384" width="9.140625" style="1"/>
  </cols>
  <sheetData>
    <row r="1" spans="1:6" x14ac:dyDescent="0.25">
      <c r="E1" s="17" t="s">
        <v>55</v>
      </c>
      <c r="F1" s="17"/>
    </row>
    <row r="2" spans="1:6" x14ac:dyDescent="0.25">
      <c r="A2" s="18" t="s">
        <v>56</v>
      </c>
      <c r="B2" s="18"/>
      <c r="C2" s="18"/>
      <c r="D2" s="18"/>
      <c r="E2" s="18"/>
      <c r="F2" s="18"/>
    </row>
    <row r="3" spans="1:6" ht="34.5" customHeight="1" x14ac:dyDescent="0.25">
      <c r="A3" s="18" t="s">
        <v>89</v>
      </c>
      <c r="B3" s="18"/>
      <c r="C3" s="18"/>
      <c r="D3" s="18"/>
      <c r="E3" s="18"/>
      <c r="F3" s="18"/>
    </row>
    <row r="4" spans="1:6" x14ac:dyDescent="0.25">
      <c r="F4" s="7" t="s">
        <v>57</v>
      </c>
    </row>
    <row r="5" spans="1:6" ht="31.5" customHeight="1" x14ac:dyDescent="0.25">
      <c r="A5" s="6" t="s">
        <v>0</v>
      </c>
      <c r="B5" s="6" t="s">
        <v>58</v>
      </c>
      <c r="C5" s="6" t="s">
        <v>80</v>
      </c>
      <c r="D5" s="6" t="s">
        <v>85</v>
      </c>
      <c r="E5" s="6" t="s">
        <v>86</v>
      </c>
      <c r="F5" s="6" t="s">
        <v>87</v>
      </c>
    </row>
    <row r="6" spans="1:6" ht="21" customHeight="1" x14ac:dyDescent="0.25">
      <c r="A6" s="6">
        <v>1</v>
      </c>
      <c r="B6" s="3" t="s">
        <v>59</v>
      </c>
      <c r="C6" s="9"/>
      <c r="D6" s="11">
        <f>лотин!D6</f>
        <v>46601.36</v>
      </c>
      <c r="E6" s="11">
        <f>лотин!E6</f>
        <v>35894.368999999999</v>
      </c>
      <c r="F6" s="11">
        <f>D6-E6</f>
        <v>10706.991000000002</v>
      </c>
    </row>
    <row r="7" spans="1:6" ht="21" customHeight="1" x14ac:dyDescent="0.25">
      <c r="A7" s="6">
        <f>A6+1</f>
        <v>2</v>
      </c>
      <c r="B7" s="4" t="s">
        <v>60</v>
      </c>
      <c r="C7" s="9"/>
      <c r="D7" s="11">
        <f>лотин!D7</f>
        <v>5592.16</v>
      </c>
      <c r="E7" s="11">
        <f>лотин!E7</f>
        <v>4307.3239999999996</v>
      </c>
      <c r="F7" s="11">
        <f t="shared" ref="F7:F26" si="0">D7-E7</f>
        <v>1284.8360000000002</v>
      </c>
    </row>
    <row r="8" spans="1:6" ht="21" customHeight="1" x14ac:dyDescent="0.25">
      <c r="A8" s="6">
        <f t="shared" ref="A8:A26" si="1">A7+1</f>
        <v>3</v>
      </c>
      <c r="B8" s="3" t="s">
        <v>61</v>
      </c>
      <c r="C8" s="9"/>
      <c r="D8" s="11">
        <f>лотин!D8</f>
        <v>27972.79</v>
      </c>
      <c r="E8" s="11">
        <f>лотин!E8</f>
        <v>24903.071</v>
      </c>
      <c r="F8" s="11">
        <f t="shared" si="0"/>
        <v>3069.719000000001</v>
      </c>
    </row>
    <row r="9" spans="1:6" ht="21" customHeight="1" x14ac:dyDescent="0.25">
      <c r="A9" s="6"/>
      <c r="B9" s="5" t="s">
        <v>62</v>
      </c>
      <c r="C9" s="9"/>
      <c r="D9" s="10">
        <f>D11+D12+D13+D14+D15+D16+D17+D18+D19+D20+D21+D22+D23+D24+D25+D26</f>
        <v>53099.09</v>
      </c>
      <c r="E9" s="10">
        <f>E11+E12+E13+E14+E15+E16+E17+E18+E19+E20+E21+E22+E23+E24+E25+E26</f>
        <v>112996.82799999999</v>
      </c>
      <c r="F9" s="10">
        <f>D9-E9</f>
        <v>-59897.737999999998</v>
      </c>
    </row>
    <row r="10" spans="1:6" ht="21" customHeight="1" x14ac:dyDescent="0.25">
      <c r="A10" s="6"/>
      <c r="B10" s="4" t="s">
        <v>63</v>
      </c>
      <c r="C10" s="20"/>
      <c r="D10" s="20"/>
      <c r="E10" s="20"/>
      <c r="F10" s="20"/>
    </row>
    <row r="11" spans="1:6" ht="21" customHeight="1" x14ac:dyDescent="0.25">
      <c r="A11" s="6">
        <f>A8+1</f>
        <v>4</v>
      </c>
      <c r="B11" s="3" t="s">
        <v>64</v>
      </c>
      <c r="C11" s="13"/>
      <c r="D11" s="11">
        <f>лотин!D11</f>
        <v>690</v>
      </c>
      <c r="E11" s="11">
        <f>лотин!E11</f>
        <v>596.54</v>
      </c>
      <c r="F11" s="11">
        <f t="shared" si="0"/>
        <v>93.460000000000036</v>
      </c>
    </row>
    <row r="12" spans="1:6" ht="21" customHeight="1" x14ac:dyDescent="0.25">
      <c r="A12" s="6">
        <f t="shared" si="1"/>
        <v>5</v>
      </c>
      <c r="B12" s="4" t="s">
        <v>65</v>
      </c>
      <c r="C12" s="13"/>
      <c r="D12" s="11">
        <f>лотин!D12</f>
        <v>2520</v>
      </c>
      <c r="E12" s="11">
        <f>лотин!E12</f>
        <v>2094.88</v>
      </c>
      <c r="F12" s="11">
        <f t="shared" si="0"/>
        <v>425.11999999999989</v>
      </c>
    </row>
    <row r="13" spans="1:6" ht="21" customHeight="1" x14ac:dyDescent="0.25">
      <c r="A13" s="6">
        <f t="shared" si="1"/>
        <v>6</v>
      </c>
      <c r="B13" s="4" t="s">
        <v>66</v>
      </c>
      <c r="C13" s="13"/>
      <c r="D13" s="11">
        <f>лотин!D13</f>
        <v>947.5</v>
      </c>
      <c r="E13" s="11">
        <f>лотин!E13</f>
        <v>349.73500000000001</v>
      </c>
      <c r="F13" s="11">
        <f t="shared" si="0"/>
        <v>597.76499999999999</v>
      </c>
    </row>
    <row r="14" spans="1:6" ht="21" customHeight="1" x14ac:dyDescent="0.25">
      <c r="A14" s="6">
        <f t="shared" si="1"/>
        <v>7</v>
      </c>
      <c r="B14" s="4" t="s">
        <v>67</v>
      </c>
      <c r="C14" s="13"/>
      <c r="D14" s="11">
        <f>лотин!D14</f>
        <v>14</v>
      </c>
      <c r="E14" s="11">
        <f>лотин!E14</f>
        <v>6.258</v>
      </c>
      <c r="F14" s="11">
        <f t="shared" si="0"/>
        <v>7.742</v>
      </c>
    </row>
    <row r="15" spans="1:6" ht="31.5" x14ac:dyDescent="0.25">
      <c r="A15" s="6">
        <f t="shared" si="1"/>
        <v>8</v>
      </c>
      <c r="B15" s="4" t="s">
        <v>68</v>
      </c>
      <c r="C15" s="13"/>
      <c r="D15" s="11">
        <f>лотин!D15</f>
        <v>21.1</v>
      </c>
      <c r="E15" s="11">
        <f>лотин!E15</f>
        <v>14.387</v>
      </c>
      <c r="F15" s="11">
        <f t="shared" si="0"/>
        <v>6.713000000000001</v>
      </c>
    </row>
    <row r="16" spans="1:6" ht="21" customHeight="1" x14ac:dyDescent="0.25">
      <c r="A16" s="6">
        <f t="shared" si="1"/>
        <v>9</v>
      </c>
      <c r="B16" s="4" t="s">
        <v>69</v>
      </c>
      <c r="C16" s="13"/>
      <c r="D16" s="11">
        <f>лотин!D16</f>
        <v>222.69</v>
      </c>
      <c r="E16" s="11">
        <f>лотин!E16</f>
        <v>191.45699999999999</v>
      </c>
      <c r="F16" s="11">
        <f t="shared" si="0"/>
        <v>31.233000000000004</v>
      </c>
    </row>
    <row r="17" spans="1:11" ht="31.5" x14ac:dyDescent="0.25">
      <c r="A17" s="6">
        <f t="shared" si="1"/>
        <v>10</v>
      </c>
      <c r="B17" s="4" t="s">
        <v>70</v>
      </c>
      <c r="C17" s="13"/>
      <c r="D17" s="11">
        <f>лотин!D17</f>
        <v>1277</v>
      </c>
      <c r="E17" s="11">
        <f>лотин!E17</f>
        <v>183.125</v>
      </c>
      <c r="F17" s="11"/>
    </row>
    <row r="18" spans="1:11" ht="21" customHeight="1" x14ac:dyDescent="0.25">
      <c r="A18" s="6">
        <f t="shared" si="1"/>
        <v>11</v>
      </c>
      <c r="B18" s="4" t="s">
        <v>71</v>
      </c>
      <c r="C18" s="13"/>
      <c r="D18" s="11">
        <f>лотин!D18</f>
        <v>391.68</v>
      </c>
      <c r="E18" s="11">
        <f>лотин!E18</f>
        <v>310.37299999999999</v>
      </c>
      <c r="F18" s="11">
        <f t="shared" si="0"/>
        <v>81.307000000000016</v>
      </c>
    </row>
    <row r="19" spans="1:11" ht="21" customHeight="1" x14ac:dyDescent="0.25">
      <c r="A19" s="6">
        <f t="shared" si="1"/>
        <v>12</v>
      </c>
      <c r="B19" s="4" t="s">
        <v>72</v>
      </c>
      <c r="C19" s="13"/>
      <c r="D19" s="11">
        <f>лотин!D19</f>
        <v>66.400000000000006</v>
      </c>
      <c r="E19" s="11">
        <f>лотин!E19</f>
        <v>28.055</v>
      </c>
      <c r="F19" s="11">
        <f t="shared" si="0"/>
        <v>38.345000000000006</v>
      </c>
    </row>
    <row r="20" spans="1:11" ht="21" customHeight="1" x14ac:dyDescent="0.25">
      <c r="A20" s="6">
        <f t="shared" si="1"/>
        <v>13</v>
      </c>
      <c r="B20" s="4" t="s">
        <v>73</v>
      </c>
      <c r="C20" s="13"/>
      <c r="D20" s="11">
        <f>лотин!D20</f>
        <v>530.91</v>
      </c>
      <c r="E20" s="11">
        <f>лотин!E20</f>
        <v>314.55700000000002</v>
      </c>
      <c r="F20" s="11">
        <f t="shared" si="0"/>
        <v>216.35299999999995</v>
      </c>
    </row>
    <row r="21" spans="1:11" ht="21" customHeight="1" x14ac:dyDescent="0.25">
      <c r="A21" s="6">
        <f t="shared" si="1"/>
        <v>14</v>
      </c>
      <c r="B21" s="4" t="s">
        <v>74</v>
      </c>
      <c r="C21" s="13"/>
      <c r="D21" s="11">
        <f>лотин!D21</f>
        <v>684</v>
      </c>
      <c r="E21" s="11">
        <f>лотин!E21</f>
        <v>767.13800000000003</v>
      </c>
      <c r="F21" s="11">
        <f t="shared" si="0"/>
        <v>-83.138000000000034</v>
      </c>
      <c r="G21" s="14"/>
      <c r="H21" s="14"/>
    </row>
    <row r="22" spans="1:11" ht="21" customHeight="1" x14ac:dyDescent="0.25">
      <c r="A22" s="6">
        <f t="shared" si="1"/>
        <v>15</v>
      </c>
      <c r="B22" s="4" t="s">
        <v>75</v>
      </c>
      <c r="C22" s="13"/>
      <c r="D22" s="11">
        <f>лотин!D22</f>
        <v>431.52</v>
      </c>
      <c r="E22" s="11">
        <f>лотин!E22</f>
        <v>359.46899999999999</v>
      </c>
      <c r="F22" s="11">
        <f t="shared" si="0"/>
        <v>72.050999999999988</v>
      </c>
    </row>
    <row r="23" spans="1:11" ht="21" customHeight="1" x14ac:dyDescent="0.25">
      <c r="A23" s="6">
        <f t="shared" si="1"/>
        <v>16</v>
      </c>
      <c r="B23" s="4" t="s">
        <v>76</v>
      </c>
      <c r="C23" s="13"/>
      <c r="D23" s="11">
        <f>лотин!D23</f>
        <v>17913.5</v>
      </c>
      <c r="E23" s="11">
        <f>лотин!E23</f>
        <v>4093.578</v>
      </c>
      <c r="F23" s="11">
        <f t="shared" si="0"/>
        <v>13819.922</v>
      </c>
    </row>
    <row r="24" spans="1:11" ht="31.5" x14ac:dyDescent="0.25">
      <c r="A24" s="6">
        <f t="shared" si="1"/>
        <v>17</v>
      </c>
      <c r="B24" s="4" t="s">
        <v>77</v>
      </c>
      <c r="C24" s="13"/>
      <c r="D24" s="11">
        <f>лотин!D24</f>
        <v>554</v>
      </c>
      <c r="E24" s="11">
        <f>лотин!E24</f>
        <v>156.07</v>
      </c>
      <c r="F24" s="11">
        <f t="shared" si="0"/>
        <v>397.93</v>
      </c>
    </row>
    <row r="25" spans="1:11" ht="21" customHeight="1" x14ac:dyDescent="0.25">
      <c r="A25" s="6">
        <f t="shared" si="1"/>
        <v>18</v>
      </c>
      <c r="B25" s="4" t="s">
        <v>78</v>
      </c>
      <c r="C25" s="13"/>
      <c r="D25" s="11">
        <f>лотин!D25</f>
        <v>107.28</v>
      </c>
      <c r="E25" s="11">
        <f>лотин!E25</f>
        <v>6.1379999999999999</v>
      </c>
      <c r="F25" s="11">
        <f t="shared" si="0"/>
        <v>101.142</v>
      </c>
    </row>
    <row r="26" spans="1:11" ht="21" customHeight="1" x14ac:dyDescent="0.25">
      <c r="A26" s="6">
        <f t="shared" si="1"/>
        <v>19</v>
      </c>
      <c r="B26" s="4" t="s">
        <v>95</v>
      </c>
      <c r="C26" s="13"/>
      <c r="D26" s="11">
        <f>лотин!D26</f>
        <v>26727.51</v>
      </c>
      <c r="E26" s="11">
        <f>лотин!E26</f>
        <v>103525.068</v>
      </c>
      <c r="F26" s="11">
        <f t="shared" si="0"/>
        <v>-76797.558000000005</v>
      </c>
    </row>
    <row r="27" spans="1:11" ht="21" customHeight="1" x14ac:dyDescent="0.25">
      <c r="A27" s="6"/>
      <c r="B27" s="5" t="s">
        <v>79</v>
      </c>
      <c r="C27" s="13"/>
      <c r="D27" s="10">
        <f>D6+D7+D8+D9</f>
        <v>133265.4</v>
      </c>
      <c r="E27" s="10">
        <f>E6+E7+E8+E9</f>
        <v>178101.592</v>
      </c>
      <c r="F27" s="10">
        <f>D27-E27</f>
        <v>-44836.19200000001</v>
      </c>
    </row>
    <row r="28" spans="1:11" ht="101.25" customHeight="1" x14ac:dyDescent="0.25">
      <c r="B28" s="22" t="s">
        <v>96</v>
      </c>
      <c r="C28" s="22"/>
      <c r="D28" s="22"/>
      <c r="E28" s="22"/>
      <c r="F28" s="22"/>
      <c r="G28" s="21"/>
      <c r="H28" s="21"/>
      <c r="I28" s="21"/>
      <c r="J28" s="21"/>
      <c r="K28" s="21"/>
    </row>
    <row r="29" spans="1:11" x14ac:dyDescent="0.25">
      <c r="D29" s="8"/>
      <c r="E29" s="8"/>
    </row>
    <row r="30" spans="1:11" x14ac:dyDescent="0.25">
      <c r="D30" s="8"/>
      <c r="E30" s="8"/>
    </row>
  </sheetData>
  <mergeCells count="5">
    <mergeCell ref="E1:F1"/>
    <mergeCell ref="A2:F2"/>
    <mergeCell ref="A3:F3"/>
    <mergeCell ref="C10:F10"/>
    <mergeCell ref="B28:F28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лотин</vt:lpstr>
      <vt:lpstr>кирил</vt:lpstr>
      <vt:lpstr>рус</vt:lpstr>
      <vt:lpstr>кирил!Заголовки_для_печати</vt:lpstr>
      <vt:lpstr>лотин!Заголовки_для_печати</vt:lpstr>
      <vt:lpstr>рус!Заголовки_для_печати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user-29</cp:lastModifiedBy>
  <cp:lastPrinted>2025-07-14T08:56:55Z</cp:lastPrinted>
  <dcterms:created xsi:type="dcterms:W3CDTF">2015-06-05T18:19:34Z</dcterms:created>
  <dcterms:modified xsi:type="dcterms:W3CDTF">2025-10-23T04:39:49Z</dcterms:modified>
</cp:coreProperties>
</file>